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3895" windowHeight="9420" activeTab="0"/>
  </bookViews>
  <sheets>
    <sheet name="Distribution Calculation" sheetId="1" r:id="rId1"/>
  </sheets>
  <definedNames>
    <definedName name="_Dist_Values" hidden="1">#REF!</definedName>
    <definedName name="_Order1" hidden="1">255</definedName>
    <definedName name="databank">#REF!</definedName>
    <definedName name="Graph">Graph</definedName>
    <definedName name="GRS">#REF!</definedName>
    <definedName name="levybase">#REF!</definedName>
    <definedName name="levygrowth">#REF!</definedName>
    <definedName name="LOCR">#REF!</definedName>
    <definedName name="MRGF">#REF!</definedName>
    <definedName name="PR_Clause_22_a_f">#REF!</definedName>
    <definedName name="PR_Clause_52">#REF!</definedName>
    <definedName name="PR_mdm_1">#REF!</definedName>
    <definedName name="PR_Start">#REF!</definedName>
    <definedName name="_xlnm.Print_Titles" localSheetId="0">'Distribution Calculation'!$2:$2</definedName>
    <definedName name="wizard_number_1">#REF!</definedName>
  </definedNames>
  <calcPr fullCalcOnLoad="1"/>
</workbook>
</file>

<file path=xl/sharedStrings.xml><?xml version="1.0" encoding="utf-8"?>
<sst xmlns="http://schemas.openxmlformats.org/spreadsheetml/2006/main" count="1116" uniqueCount="761">
  <si>
    <t>DOR Code</t>
  </si>
  <si>
    <t>Vendor Code</t>
  </si>
  <si>
    <t>Vendor Address</t>
  </si>
  <si>
    <t>Fiscal Year Adopted</t>
  </si>
  <si>
    <t>Total Surcharge Committed</t>
  </si>
  <si>
    <t>Less: Abatements &amp; Exemptions</t>
  </si>
  <si>
    <t>Net Surcharge Raised</t>
  </si>
  <si>
    <t>Surcharge Percent Adopted (3% Max)</t>
  </si>
  <si>
    <t>VC6000191689</t>
  </si>
  <si>
    <t>AD001</t>
  </si>
  <si>
    <t xml:space="preserve">ACTON          </t>
  </si>
  <si>
    <t>VC6000191690</t>
  </si>
  <si>
    <t xml:space="preserve">ACUSHNET       </t>
  </si>
  <si>
    <t>VC6000191692</t>
  </si>
  <si>
    <t xml:space="preserve">AGAWAM         </t>
  </si>
  <si>
    <t>VC6000191695</t>
  </si>
  <si>
    <t xml:space="preserve">AMHERST        </t>
  </si>
  <si>
    <t>VC6000191703</t>
  </si>
  <si>
    <t xml:space="preserve">ASHLAND        </t>
  </si>
  <si>
    <t>VC6000191709</t>
  </si>
  <si>
    <t xml:space="preserve">AYER           </t>
  </si>
  <si>
    <t>VC6000191713</t>
  </si>
  <si>
    <t xml:space="preserve">BEDFORD        </t>
  </si>
  <si>
    <t>VC6000191730</t>
  </si>
  <si>
    <t xml:space="preserve">BOXFORD        </t>
  </si>
  <si>
    <t>VC6000191733</t>
  </si>
  <si>
    <t xml:space="preserve">BRAINTREE      </t>
  </si>
  <si>
    <t>VC6000192080</t>
  </si>
  <si>
    <t xml:space="preserve">CAMBRIDGE      </t>
  </si>
  <si>
    <t>VC6000191743</t>
  </si>
  <si>
    <t xml:space="preserve">CARLISLE       </t>
  </si>
  <si>
    <t>VC6000191747</t>
  </si>
  <si>
    <t xml:space="preserve">CHATHAM        </t>
  </si>
  <si>
    <t>VC6000191748</t>
  </si>
  <si>
    <t xml:space="preserve">CHELMSFORD     </t>
  </si>
  <si>
    <t>VC6000191752</t>
  </si>
  <si>
    <t xml:space="preserve">CHILMARK       </t>
  </si>
  <si>
    <t>VC6000191755</t>
  </si>
  <si>
    <t xml:space="preserve">COHASSET       </t>
  </si>
  <si>
    <t>VC6000191765</t>
  </si>
  <si>
    <t xml:space="preserve">DARTMOUTH      </t>
  </si>
  <si>
    <t>VC6000191772</t>
  </si>
  <si>
    <t xml:space="preserve">DRACUT         </t>
  </si>
  <si>
    <t>VC6000191775</t>
  </si>
  <si>
    <t xml:space="preserve">DUXBURY        </t>
  </si>
  <si>
    <t>VC6000191782</t>
  </si>
  <si>
    <t xml:space="preserve">EASTHAMPTON    </t>
  </si>
  <si>
    <t>VC6000191783</t>
  </si>
  <si>
    <t xml:space="preserve">EASTON         </t>
  </si>
  <si>
    <t>VC6000191796</t>
  </si>
  <si>
    <t>AQUINNAH</t>
  </si>
  <si>
    <t>VC6000191797</t>
  </si>
  <si>
    <t xml:space="preserve">GEORGETOWN     </t>
  </si>
  <si>
    <t>VC6000191802</t>
  </si>
  <si>
    <t xml:space="preserve">GRAFTON        </t>
  </si>
  <si>
    <t>VC6000191815</t>
  </si>
  <si>
    <t xml:space="preserve">HAMPDEN        </t>
  </si>
  <si>
    <t>VC6000191821</t>
  </si>
  <si>
    <t xml:space="preserve">HARVARD        </t>
  </si>
  <si>
    <t>VC6000191826</t>
  </si>
  <si>
    <t xml:space="preserve">HINGHAM        </t>
  </si>
  <si>
    <t>VC6000191834</t>
  </si>
  <si>
    <t xml:space="preserve">HOLLISTON      </t>
  </si>
  <si>
    <t>VC6000191836</t>
  </si>
  <si>
    <t xml:space="preserve">HOPKINTON      </t>
  </si>
  <si>
    <t>VC6000191854</t>
  </si>
  <si>
    <t xml:space="preserve">LEVERETT       </t>
  </si>
  <si>
    <t>VC6000191858</t>
  </si>
  <si>
    <t xml:space="preserve">LINCOLN        </t>
  </si>
  <si>
    <t>VC6000191870</t>
  </si>
  <si>
    <t xml:space="preserve">MARSHFIELD     </t>
  </si>
  <si>
    <t>VC6000191877</t>
  </si>
  <si>
    <t xml:space="preserve">MEDWAY         </t>
  </si>
  <si>
    <t>VC6000191878</t>
  </si>
  <si>
    <t xml:space="preserve">MENDON         </t>
  </si>
  <si>
    <t>VC6000191899</t>
  </si>
  <si>
    <t xml:space="preserve">NANTUCKET      </t>
  </si>
  <si>
    <t>VC6000192119</t>
  </si>
  <si>
    <t xml:space="preserve">NEWBURYPORT    </t>
  </si>
  <si>
    <t>VC6000192120</t>
  </si>
  <si>
    <t xml:space="preserve">NEWTON         </t>
  </si>
  <si>
    <t>VC6000191909</t>
  </si>
  <si>
    <t xml:space="preserve">NORFOLK        </t>
  </si>
  <si>
    <t>VC6000191910</t>
  </si>
  <si>
    <t xml:space="preserve">NORTH ANDOVER  </t>
  </si>
  <si>
    <t>VC6000191923</t>
  </si>
  <si>
    <t xml:space="preserve">NORWELL        </t>
  </si>
  <si>
    <t>VC6000192125</t>
  </si>
  <si>
    <t xml:space="preserve">PEABODY        </t>
  </si>
  <si>
    <t>VC6000191945</t>
  </si>
  <si>
    <t xml:space="preserve">PLYMOUTH       </t>
  </si>
  <si>
    <t>VC6000191960</t>
  </si>
  <si>
    <t xml:space="preserve">ROCKPORT       </t>
  </si>
  <si>
    <t>VC6000191962</t>
  </si>
  <si>
    <t xml:space="preserve">ROWLEY         </t>
  </si>
  <si>
    <t>VC6000191971</t>
  </si>
  <si>
    <t xml:space="preserve">SCITUATE       </t>
  </si>
  <si>
    <t>VC6000191985</t>
  </si>
  <si>
    <t xml:space="preserve">SOUTHAMPTON    </t>
  </si>
  <si>
    <t>VC6000191986</t>
  </si>
  <si>
    <t xml:space="preserve">SOUTHBOROUGH   </t>
  </si>
  <si>
    <t>VC6000191988</t>
  </si>
  <si>
    <t xml:space="preserve">SOUTHWICK      </t>
  </si>
  <si>
    <t>VC6000191991</t>
  </si>
  <si>
    <t xml:space="preserve">STOCKBRIDGE    </t>
  </si>
  <si>
    <t>VC6000191994</t>
  </si>
  <si>
    <t xml:space="preserve">STOW           </t>
  </si>
  <si>
    <t>VC6000191995</t>
  </si>
  <si>
    <t xml:space="preserve">STURBRIDGE     </t>
  </si>
  <si>
    <t>VC6000191996</t>
  </si>
  <si>
    <t xml:space="preserve">SUDBURY        </t>
  </si>
  <si>
    <t>VC6000192011</t>
  </si>
  <si>
    <t xml:space="preserve">TYNGSBOROUGH   </t>
  </si>
  <si>
    <t>VC6000192013</t>
  </si>
  <si>
    <t xml:space="preserve">UPTON          </t>
  </si>
  <si>
    <t>VC6000192021</t>
  </si>
  <si>
    <t xml:space="preserve">WAREHAM        </t>
  </si>
  <si>
    <t>VC6000192027</t>
  </si>
  <si>
    <t xml:space="preserve">WAYLAND        </t>
  </si>
  <si>
    <t>VC6000192029</t>
  </si>
  <si>
    <t xml:space="preserve">WELLESLEY      </t>
  </si>
  <si>
    <t>VC6000192044</t>
  </si>
  <si>
    <t xml:space="preserve">WESTFIELD      </t>
  </si>
  <si>
    <t>VC6000192045</t>
  </si>
  <si>
    <t xml:space="preserve">WESTFORD       </t>
  </si>
  <si>
    <t>VC6000192049</t>
  </si>
  <si>
    <t xml:space="preserve">WESTON         </t>
  </si>
  <si>
    <t>VC6000192050</t>
  </si>
  <si>
    <t xml:space="preserve">WESTPORT       </t>
  </si>
  <si>
    <t>VC6000192060</t>
  </si>
  <si>
    <t xml:space="preserve">WILLIAMSTOWN   </t>
  </si>
  <si>
    <t>VC6000191688</t>
  </si>
  <si>
    <t>ABINGTON</t>
  </si>
  <si>
    <t>VC6000191691</t>
  </si>
  <si>
    <t xml:space="preserve">ADAMS          </t>
  </si>
  <si>
    <t>VC6000191687</t>
  </si>
  <si>
    <t xml:space="preserve">ALFORD         </t>
  </si>
  <si>
    <t>VC6000191693</t>
  </si>
  <si>
    <t xml:space="preserve">AMESBURY       </t>
  </si>
  <si>
    <t>VC6000191696</t>
  </si>
  <si>
    <t xml:space="preserve">ANDOVER        </t>
  </si>
  <si>
    <t>VC6000191698</t>
  </si>
  <si>
    <t xml:space="preserve">ARLINGTON      </t>
  </si>
  <si>
    <t>VC6000191699</t>
  </si>
  <si>
    <t xml:space="preserve">ASHBURNHAM     </t>
  </si>
  <si>
    <t>VC6000191700</t>
  </si>
  <si>
    <t xml:space="preserve">ASHBY          </t>
  </si>
  <si>
    <t>VC6000191701</t>
  </si>
  <si>
    <t xml:space="preserve">ASHFIELD       </t>
  </si>
  <si>
    <t>VC6000191704</t>
  </si>
  <si>
    <t xml:space="preserve">ATHOL          </t>
  </si>
  <si>
    <t>VC6000192072</t>
  </si>
  <si>
    <t xml:space="preserve">ATTLEBORO      </t>
  </si>
  <si>
    <t>VC6000191706</t>
  </si>
  <si>
    <t xml:space="preserve">AUBURN         </t>
  </si>
  <si>
    <t>VC6000191708</t>
  </si>
  <si>
    <t xml:space="preserve">AVON           </t>
  </si>
  <si>
    <t>VC6000191710</t>
  </si>
  <si>
    <t xml:space="preserve">BARNSTABLE     </t>
  </si>
  <si>
    <t>VC6000191711</t>
  </si>
  <si>
    <t xml:space="preserve">BARRE          </t>
  </si>
  <si>
    <t>VC6000191712</t>
  </si>
  <si>
    <t xml:space="preserve">BECKET         </t>
  </si>
  <si>
    <t>VC6000191714</t>
  </si>
  <si>
    <t xml:space="preserve">BELCHERTOWN    </t>
  </si>
  <si>
    <t>VC6000191715</t>
  </si>
  <si>
    <t xml:space="preserve">BELLINGHAM     </t>
  </si>
  <si>
    <t>VC6000191717</t>
  </si>
  <si>
    <t xml:space="preserve">BELMONT        </t>
  </si>
  <si>
    <t>VC6000191718</t>
  </si>
  <si>
    <t xml:space="preserve">BERKLEY        </t>
  </si>
  <si>
    <t>VC6000191720</t>
  </si>
  <si>
    <t xml:space="preserve">BERLIN         </t>
  </si>
  <si>
    <t>VC6000191722</t>
  </si>
  <si>
    <t xml:space="preserve">BERNARDSTON    </t>
  </si>
  <si>
    <t>VC6000192074</t>
  </si>
  <si>
    <t xml:space="preserve">BEVERLY        </t>
  </si>
  <si>
    <t>VC6000191723</t>
  </si>
  <si>
    <t xml:space="preserve">BILLERICA      </t>
  </si>
  <si>
    <t>VC6000191724</t>
  </si>
  <si>
    <t>AD002</t>
  </si>
  <si>
    <t xml:space="preserve">BLACKSTONE     </t>
  </si>
  <si>
    <t>VC6000191725</t>
  </si>
  <si>
    <t xml:space="preserve">BLANDFORD      </t>
  </si>
  <si>
    <t>VC6000191726</t>
  </si>
  <si>
    <t xml:space="preserve">BOLTON         </t>
  </si>
  <si>
    <t>VC6000192075</t>
  </si>
  <si>
    <t xml:space="preserve">BOSTON         </t>
  </si>
  <si>
    <t>VC6000191727</t>
  </si>
  <si>
    <t xml:space="preserve">BOURNE         </t>
  </si>
  <si>
    <t>VC6000191728</t>
  </si>
  <si>
    <t xml:space="preserve">BOXBOROUGH     </t>
  </si>
  <si>
    <t>VC6000191731</t>
  </si>
  <si>
    <t xml:space="preserve">BOYLSTON       </t>
  </si>
  <si>
    <t>VC6000191734</t>
  </si>
  <si>
    <t xml:space="preserve">BREWSTER       </t>
  </si>
  <si>
    <t>VC6000191735</t>
  </si>
  <si>
    <t xml:space="preserve">BRIDGEWATER    </t>
  </si>
  <si>
    <t>VC6000191736</t>
  </si>
  <si>
    <t xml:space="preserve">BRIMFIELD      </t>
  </si>
  <si>
    <t>VC6000192077</t>
  </si>
  <si>
    <t xml:space="preserve">BROCKTON       </t>
  </si>
  <si>
    <t>VC6000191737</t>
  </si>
  <si>
    <t xml:space="preserve">BROOKFIELD     </t>
  </si>
  <si>
    <t>VC6000191738</t>
  </si>
  <si>
    <t xml:space="preserve">BROOKLINE      </t>
  </si>
  <si>
    <t>VC6000191739</t>
  </si>
  <si>
    <t xml:space="preserve">BUCKLAND       </t>
  </si>
  <si>
    <t>VC6000191741</t>
  </si>
  <si>
    <t xml:space="preserve">BURLINGTON     </t>
  </si>
  <si>
    <t>VC6000191742</t>
  </si>
  <si>
    <t xml:space="preserve">CANTON         </t>
  </si>
  <si>
    <t>VC6000191744</t>
  </si>
  <si>
    <t xml:space="preserve">CARVER         </t>
  </si>
  <si>
    <t>VC6000191745</t>
  </si>
  <si>
    <t xml:space="preserve">CHARLEMONT     </t>
  </si>
  <si>
    <t>VC6000191746</t>
  </si>
  <si>
    <t xml:space="preserve">CHARLTON       </t>
  </si>
  <si>
    <t>VC6000192083</t>
  </si>
  <si>
    <t xml:space="preserve">CHELSEA        </t>
  </si>
  <si>
    <t>VC6000191749</t>
  </si>
  <si>
    <t xml:space="preserve">CHESHIRE       </t>
  </si>
  <si>
    <t>VC6000191750</t>
  </si>
  <si>
    <t xml:space="preserve">CHESTER        </t>
  </si>
  <si>
    <t>VC6000191751</t>
  </si>
  <si>
    <t xml:space="preserve">CHESTERFIELD   </t>
  </si>
  <si>
    <t>VC6000192086</t>
  </si>
  <si>
    <t xml:space="preserve">CHICOPEE       </t>
  </si>
  <si>
    <t>VC6000191753</t>
  </si>
  <si>
    <t xml:space="preserve">CLARKSBURG     </t>
  </si>
  <si>
    <t>VC6000191754</t>
  </si>
  <si>
    <t xml:space="preserve">CLINTON        </t>
  </si>
  <si>
    <t>VC6000191756</t>
  </si>
  <si>
    <t xml:space="preserve">COLRAIN        </t>
  </si>
  <si>
    <t>VC6000191757</t>
  </si>
  <si>
    <t xml:space="preserve">CONCORD        </t>
  </si>
  <si>
    <t>VC6000191759</t>
  </si>
  <si>
    <t xml:space="preserve">CONWAY         </t>
  </si>
  <si>
    <t>VC6000191760</t>
  </si>
  <si>
    <t xml:space="preserve">CUMMINGTON     </t>
  </si>
  <si>
    <t>VC6000191761</t>
  </si>
  <si>
    <t xml:space="preserve">DALTON         </t>
  </si>
  <si>
    <t>VC6000191762</t>
  </si>
  <si>
    <t xml:space="preserve">DANVERS        </t>
  </si>
  <si>
    <t>VC6000191767</t>
  </si>
  <si>
    <t xml:space="preserve">DEDHAM         </t>
  </si>
  <si>
    <t>VC6000191764</t>
  </si>
  <si>
    <t xml:space="preserve">DEERFIELD      </t>
  </si>
  <si>
    <t>VC6000191768</t>
  </si>
  <si>
    <t xml:space="preserve">DENNIS         </t>
  </si>
  <si>
    <t>VC6000191769</t>
  </si>
  <si>
    <t xml:space="preserve">DIGHTON        </t>
  </si>
  <si>
    <t>VC6000191770</t>
  </si>
  <si>
    <t xml:space="preserve">DOUGLAS        </t>
  </si>
  <si>
    <t>VC6000191771</t>
  </si>
  <si>
    <t xml:space="preserve">DOVER          </t>
  </si>
  <si>
    <t>VC6000191773</t>
  </si>
  <si>
    <t xml:space="preserve">DUDLEY         </t>
  </si>
  <si>
    <t>VC6000191774</t>
  </si>
  <si>
    <t xml:space="preserve">DUNSTABLE      </t>
  </si>
  <si>
    <t>VC6000191776</t>
  </si>
  <si>
    <t>EAST BRIDGEWATER</t>
  </si>
  <si>
    <t>VC6000191777</t>
  </si>
  <si>
    <t>EAST BROOKFIELD</t>
  </si>
  <si>
    <t>VC6000191778</t>
  </si>
  <si>
    <t>EAST LONGMEADOW</t>
  </si>
  <si>
    <t>VC6000191779</t>
  </si>
  <si>
    <t xml:space="preserve">EASTHAM        </t>
  </si>
  <si>
    <t>VC6000191784</t>
  </si>
  <si>
    <t xml:space="preserve">EDGARTOWN      </t>
  </si>
  <si>
    <t>VC6000191785</t>
  </si>
  <si>
    <t xml:space="preserve">EGREMONT       </t>
  </si>
  <si>
    <t>VC6000191786</t>
  </si>
  <si>
    <t xml:space="preserve">ERVING         </t>
  </si>
  <si>
    <t>VC6000191787</t>
  </si>
  <si>
    <t xml:space="preserve">ESSEX          </t>
  </si>
  <si>
    <t>VC6000192088</t>
  </si>
  <si>
    <t xml:space="preserve">EVERETT        </t>
  </si>
  <si>
    <t>VC6000191789</t>
  </si>
  <si>
    <t xml:space="preserve">FAIRHAVEN      </t>
  </si>
  <si>
    <t>VC6000192090</t>
  </si>
  <si>
    <t xml:space="preserve">FALL RIVER     </t>
  </si>
  <si>
    <t>VC6000191790</t>
  </si>
  <si>
    <t xml:space="preserve">FALMOUTH       </t>
  </si>
  <si>
    <t>VC6000192093</t>
  </si>
  <si>
    <t xml:space="preserve">FITCHBURG      </t>
  </si>
  <si>
    <t>VC6000191791</t>
  </si>
  <si>
    <t xml:space="preserve">FLORIDA        </t>
  </si>
  <si>
    <t>VC6000191792</t>
  </si>
  <si>
    <t xml:space="preserve">FOXBOROUGH     </t>
  </si>
  <si>
    <t>VC6000191793</t>
  </si>
  <si>
    <t xml:space="preserve">FRAMINGHAM     </t>
  </si>
  <si>
    <t>VC6000191794</t>
  </si>
  <si>
    <t xml:space="preserve">FRANKLIN       </t>
  </si>
  <si>
    <t>VC6000191795</t>
  </si>
  <si>
    <t xml:space="preserve">FREETOWN       </t>
  </si>
  <si>
    <t>VC6000192095</t>
  </si>
  <si>
    <t xml:space="preserve">GARDNER        </t>
  </si>
  <si>
    <t>VC6000191798</t>
  </si>
  <si>
    <t xml:space="preserve">GILL           </t>
  </si>
  <si>
    <t>VC6000192096</t>
  </si>
  <si>
    <t xml:space="preserve">GLOUCESTER     </t>
  </si>
  <si>
    <t>VC6000191799</t>
  </si>
  <si>
    <t xml:space="preserve">GOSHEN         </t>
  </si>
  <si>
    <t>VC6000191800</t>
  </si>
  <si>
    <t xml:space="preserve">GOSNOLD        </t>
  </si>
  <si>
    <t>VC6000191803</t>
  </si>
  <si>
    <t xml:space="preserve">GRANBY         </t>
  </si>
  <si>
    <t>VC6000191805</t>
  </si>
  <si>
    <t xml:space="preserve">GRANVILLE      </t>
  </si>
  <si>
    <t>VC6000191806</t>
  </si>
  <si>
    <t>GREAT BARRINGTON</t>
  </si>
  <si>
    <t>VC6000191807</t>
  </si>
  <si>
    <t xml:space="preserve">GREENFIELD     </t>
  </si>
  <si>
    <t>VC6000191809</t>
  </si>
  <si>
    <t xml:space="preserve">GROTON         </t>
  </si>
  <si>
    <t>VC6000191810</t>
  </si>
  <si>
    <t xml:space="preserve">GROVELAND      </t>
  </si>
  <si>
    <t>VC6000191811</t>
  </si>
  <si>
    <t xml:space="preserve">HADLEY         </t>
  </si>
  <si>
    <t>VC6000191812</t>
  </si>
  <si>
    <t xml:space="preserve">HALIFAX        </t>
  </si>
  <si>
    <t>VC6000191814</t>
  </si>
  <si>
    <t xml:space="preserve">HAMILTON       </t>
  </si>
  <si>
    <t>VC6000191816</t>
  </si>
  <si>
    <t xml:space="preserve">HANCOCK        </t>
  </si>
  <si>
    <t>VC6000191817</t>
  </si>
  <si>
    <t xml:space="preserve">HANOVER        </t>
  </si>
  <si>
    <t>VC6000191818</t>
  </si>
  <si>
    <t xml:space="preserve">HANSON         </t>
  </si>
  <si>
    <t>VC6000191819</t>
  </si>
  <si>
    <t xml:space="preserve">HARDWICK       </t>
  </si>
  <si>
    <t>VC6000191822</t>
  </si>
  <si>
    <t xml:space="preserve">HARWICH        </t>
  </si>
  <si>
    <t>VC6000191823</t>
  </si>
  <si>
    <t xml:space="preserve">HATFIELD       </t>
  </si>
  <si>
    <t>VC6000192101</t>
  </si>
  <si>
    <t xml:space="preserve">HAVERHILL      </t>
  </si>
  <si>
    <t>VC6000191824</t>
  </si>
  <si>
    <t xml:space="preserve">HAWLEY         </t>
  </si>
  <si>
    <t>VC6000191825</t>
  </si>
  <si>
    <t xml:space="preserve">HEATH          </t>
  </si>
  <si>
    <t>VC6000191828</t>
  </si>
  <si>
    <t xml:space="preserve">HINSDALE       </t>
  </si>
  <si>
    <t>VC6000191830</t>
  </si>
  <si>
    <t xml:space="preserve">HOLBROOK       </t>
  </si>
  <si>
    <t>VC6000191831</t>
  </si>
  <si>
    <t xml:space="preserve">HOLDEN         </t>
  </si>
  <si>
    <t>VC6000191833</t>
  </si>
  <si>
    <t xml:space="preserve">HOLLAND        </t>
  </si>
  <si>
    <t>VC6000192102</t>
  </si>
  <si>
    <t xml:space="preserve">HOLYOKE        </t>
  </si>
  <si>
    <t>VC6000191835</t>
  </si>
  <si>
    <t xml:space="preserve">HOPEDALE       </t>
  </si>
  <si>
    <t>VC6000191837</t>
  </si>
  <si>
    <t xml:space="preserve">HUBBARDSTON    </t>
  </si>
  <si>
    <t>VC6000191839</t>
  </si>
  <si>
    <t xml:space="preserve">HUDSON         </t>
  </si>
  <si>
    <t>VC6000191840</t>
  </si>
  <si>
    <t xml:space="preserve">HULL           </t>
  </si>
  <si>
    <t>VC6000191841</t>
  </si>
  <si>
    <t xml:space="preserve">HUNTINGTON     </t>
  </si>
  <si>
    <t>VC6000191843</t>
  </si>
  <si>
    <t xml:space="preserve">IPSWICH        </t>
  </si>
  <si>
    <t>VC6000191844</t>
  </si>
  <si>
    <t xml:space="preserve">KINGSTON       </t>
  </si>
  <si>
    <t>VC6000191846</t>
  </si>
  <si>
    <t xml:space="preserve">LAKEVILLE      </t>
  </si>
  <si>
    <t>VC6000191847</t>
  </si>
  <si>
    <t xml:space="preserve">LANCASTER      </t>
  </si>
  <si>
    <t>VC6000191848</t>
  </si>
  <si>
    <t xml:space="preserve">LANESBOROUGH   </t>
  </si>
  <si>
    <t>VC6000192104</t>
  </si>
  <si>
    <t xml:space="preserve">LAWRENCE       </t>
  </si>
  <si>
    <t>VC6000191850</t>
  </si>
  <si>
    <t xml:space="preserve">LEE            </t>
  </si>
  <si>
    <t>VC6000191851</t>
  </si>
  <si>
    <t xml:space="preserve">LEICESTER      </t>
  </si>
  <si>
    <t>VC6000191853</t>
  </si>
  <si>
    <t xml:space="preserve">LENOX          </t>
  </si>
  <si>
    <t>VC6000192105</t>
  </si>
  <si>
    <t xml:space="preserve">LEOMINSTER     </t>
  </si>
  <si>
    <t>VC6000191855</t>
  </si>
  <si>
    <t xml:space="preserve">LEXINGTON      </t>
  </si>
  <si>
    <t>VC6000191857</t>
  </si>
  <si>
    <t xml:space="preserve">LEYDEN         </t>
  </si>
  <si>
    <t>VC6000191859</t>
  </si>
  <si>
    <t xml:space="preserve">LITTLETON      </t>
  </si>
  <si>
    <t>VC6000191861</t>
  </si>
  <si>
    <t xml:space="preserve">LONGMEADOW     </t>
  </si>
  <si>
    <t>VC6000192108</t>
  </si>
  <si>
    <t xml:space="preserve">LOWELL         </t>
  </si>
  <si>
    <t>VC6000191862</t>
  </si>
  <si>
    <t xml:space="preserve">LUDLOW         </t>
  </si>
  <si>
    <t>VC6000191863</t>
  </si>
  <si>
    <t xml:space="preserve">LUNENBURG      </t>
  </si>
  <si>
    <t>VC6000192109</t>
  </si>
  <si>
    <t xml:space="preserve">LYNN           </t>
  </si>
  <si>
    <t>VC6000191865</t>
  </si>
  <si>
    <t xml:space="preserve">LYNNFIELD      </t>
  </si>
  <si>
    <t>VC6000192110</t>
  </si>
  <si>
    <t xml:space="preserve">MALDEN         </t>
  </si>
  <si>
    <t>VC6000191866</t>
  </si>
  <si>
    <t xml:space="preserve">MANCHESTER     </t>
  </si>
  <si>
    <t>VC6000191867</t>
  </si>
  <si>
    <t xml:space="preserve">MANSFIELD      </t>
  </si>
  <si>
    <t>VC6000191868</t>
  </si>
  <si>
    <t xml:space="preserve">MARBLEHEAD     </t>
  </si>
  <si>
    <t>VC6000191869</t>
  </si>
  <si>
    <t xml:space="preserve">MARION         </t>
  </si>
  <si>
    <t>VC6000192112</t>
  </si>
  <si>
    <t xml:space="preserve">MARLBOROUGH    </t>
  </si>
  <si>
    <t>VC6000191871</t>
  </si>
  <si>
    <t xml:space="preserve">MASHPEE        </t>
  </si>
  <si>
    <t>VC6000191872</t>
  </si>
  <si>
    <t xml:space="preserve">MATTAPOISETT   </t>
  </si>
  <si>
    <t>VC6000191874</t>
  </si>
  <si>
    <t xml:space="preserve">MAYNARD        </t>
  </si>
  <si>
    <t>VC6000191875</t>
  </si>
  <si>
    <t xml:space="preserve">MEDFIELD       </t>
  </si>
  <si>
    <t>VC6000192114</t>
  </si>
  <si>
    <t xml:space="preserve">MEDFORD        </t>
  </si>
  <si>
    <t>VC6000192115</t>
  </si>
  <si>
    <t xml:space="preserve">MELROSE        </t>
  </si>
  <si>
    <t>VC6000191879</t>
  </si>
  <si>
    <t xml:space="preserve">MERRIMAC       </t>
  </si>
  <si>
    <t>VC6000191881</t>
  </si>
  <si>
    <t xml:space="preserve">METHUEN        </t>
  </si>
  <si>
    <t>VC6000191882</t>
  </si>
  <si>
    <t xml:space="preserve">MIDDLEBOROUGH  </t>
  </si>
  <si>
    <t>VC6000191883</t>
  </si>
  <si>
    <t xml:space="preserve">MIDDLEFIELD    </t>
  </si>
  <si>
    <t>VC6000191884</t>
  </si>
  <si>
    <t xml:space="preserve">MIDDLETON      </t>
  </si>
  <si>
    <t>VC6000191885</t>
  </si>
  <si>
    <t xml:space="preserve">MILFORD        </t>
  </si>
  <si>
    <t>VC6000191886</t>
  </si>
  <si>
    <t xml:space="preserve">MILLBURY       </t>
  </si>
  <si>
    <t>VC6000191887</t>
  </si>
  <si>
    <t xml:space="preserve">MILLIS         </t>
  </si>
  <si>
    <t>VC6000191888</t>
  </si>
  <si>
    <t xml:space="preserve">MILLVILLE      </t>
  </si>
  <si>
    <t>VC6000191889</t>
  </si>
  <si>
    <t xml:space="preserve">MILTON         </t>
  </si>
  <si>
    <t>VC6000191890</t>
  </si>
  <si>
    <t xml:space="preserve">MONROE         </t>
  </si>
  <si>
    <t>VC6000191892</t>
  </si>
  <si>
    <t xml:space="preserve">MONSON         </t>
  </si>
  <si>
    <t>VC6000191893</t>
  </si>
  <si>
    <t xml:space="preserve">MONTAGUE       </t>
  </si>
  <si>
    <t>VC6000191894</t>
  </si>
  <si>
    <t xml:space="preserve">MONTEREY       </t>
  </si>
  <si>
    <t>VC6000191895</t>
  </si>
  <si>
    <t xml:space="preserve">MONTGOMERY     </t>
  </si>
  <si>
    <t>VC6000191897</t>
  </si>
  <si>
    <t>MOUNT WASHINGTON</t>
  </si>
  <si>
    <t>VC6000191898</t>
  </si>
  <si>
    <t xml:space="preserve">NAHANT         </t>
  </si>
  <si>
    <t>VC6000191900</t>
  </si>
  <si>
    <t xml:space="preserve">NATICK         </t>
  </si>
  <si>
    <t>VC6000191901</t>
  </si>
  <si>
    <t xml:space="preserve">NEEDHAM        </t>
  </si>
  <si>
    <t>VC6000191902</t>
  </si>
  <si>
    <t xml:space="preserve">NEW ASHFORD    </t>
  </si>
  <si>
    <t>VC6000192118</t>
  </si>
  <si>
    <t xml:space="preserve">NEW BEDFORD    </t>
  </si>
  <si>
    <t>VC6000191904</t>
  </si>
  <si>
    <t xml:space="preserve">NEW BRAINTREE  </t>
  </si>
  <si>
    <t>VC6000191905</t>
  </si>
  <si>
    <t>NEW MARLBOROUGH</t>
  </si>
  <si>
    <t>VC6000191907</t>
  </si>
  <si>
    <t xml:space="preserve">NEW SALEM      </t>
  </si>
  <si>
    <t>VC6000191908</t>
  </si>
  <si>
    <t xml:space="preserve">NEWBURY        </t>
  </si>
  <si>
    <t>VC6000192121</t>
  </si>
  <si>
    <t xml:space="preserve">NORTH ADAMS    </t>
  </si>
  <si>
    <t>VC6000191912</t>
  </si>
  <si>
    <t>NORTH ATTLEBOROUGH</t>
  </si>
  <si>
    <t>VC6000191913</t>
  </si>
  <si>
    <t>NORTH BROOKFIELD</t>
  </si>
  <si>
    <t>VC6000191915</t>
  </si>
  <si>
    <t xml:space="preserve">NORTH READING  </t>
  </si>
  <si>
    <t>VC6000192123</t>
  </si>
  <si>
    <t xml:space="preserve">NORTHAMPTON    </t>
  </si>
  <si>
    <t>VC6000191917</t>
  </si>
  <si>
    <t xml:space="preserve">NORTHBOROUGH   </t>
  </si>
  <si>
    <t>VC6000191918</t>
  </si>
  <si>
    <t xml:space="preserve">NORTHBRIDGE    </t>
  </si>
  <si>
    <t>VC6000191921</t>
  </si>
  <si>
    <t xml:space="preserve">NORTHFIELD     </t>
  </si>
  <si>
    <t>VC6000191922</t>
  </si>
  <si>
    <t xml:space="preserve">NORTON         </t>
  </si>
  <si>
    <t>VC6000191924</t>
  </si>
  <si>
    <t xml:space="preserve">NORWOOD        </t>
  </si>
  <si>
    <t>VC6000191926</t>
  </si>
  <si>
    <t xml:space="preserve">OAK BLUFFS     </t>
  </si>
  <si>
    <t>VC6000191927</t>
  </si>
  <si>
    <t xml:space="preserve">OAKHAM         </t>
  </si>
  <si>
    <t>VC6000191929</t>
  </si>
  <si>
    <t xml:space="preserve">ORANGE         </t>
  </si>
  <si>
    <t>VC6000191930</t>
  </si>
  <si>
    <t xml:space="preserve">ORLEANS        </t>
  </si>
  <si>
    <t>VC6000191931</t>
  </si>
  <si>
    <t xml:space="preserve">OTIS           </t>
  </si>
  <si>
    <t>VC6000191932</t>
  </si>
  <si>
    <t xml:space="preserve">OXFORD         </t>
  </si>
  <si>
    <t>VC6000191933</t>
  </si>
  <si>
    <t xml:space="preserve">PALMER         </t>
  </si>
  <si>
    <t>VC6000191935</t>
  </si>
  <si>
    <t xml:space="preserve">PAXTON         </t>
  </si>
  <si>
    <t>VC6000191937</t>
  </si>
  <si>
    <t xml:space="preserve">PELHAM         </t>
  </si>
  <si>
    <t>VC6000191938</t>
  </si>
  <si>
    <t xml:space="preserve">PEMBROKE       </t>
  </si>
  <si>
    <t>VC6000191939</t>
  </si>
  <si>
    <t xml:space="preserve">PEPPERELL      </t>
  </si>
  <si>
    <t>VC6000191940</t>
  </si>
  <si>
    <t xml:space="preserve">PERU           </t>
  </si>
  <si>
    <t>VC6000191941</t>
  </si>
  <si>
    <t xml:space="preserve">PETERSHAM      </t>
  </si>
  <si>
    <t>VC6000191942</t>
  </si>
  <si>
    <t xml:space="preserve">PHILLIPSTON    </t>
  </si>
  <si>
    <t>VC6000192129</t>
  </si>
  <si>
    <t xml:space="preserve">PITTSFIELD     </t>
  </si>
  <si>
    <t>VC6000191943</t>
  </si>
  <si>
    <t xml:space="preserve">PLAINFIELD     </t>
  </si>
  <si>
    <t>VC6000191944</t>
  </si>
  <si>
    <t xml:space="preserve">PLAINVILLE     </t>
  </si>
  <si>
    <t>VC6000191947</t>
  </si>
  <si>
    <t xml:space="preserve">PLYMPTON       </t>
  </si>
  <si>
    <t>VC6000191948</t>
  </si>
  <si>
    <t xml:space="preserve">PRINCETON      </t>
  </si>
  <si>
    <t>VC6000191950</t>
  </si>
  <si>
    <t xml:space="preserve">PROVINCETOWN   </t>
  </si>
  <si>
    <t>VC6000192134</t>
  </si>
  <si>
    <t xml:space="preserve">QUINCY         </t>
  </si>
  <si>
    <t>VC6000191951</t>
  </si>
  <si>
    <t xml:space="preserve">RANDOLPH       </t>
  </si>
  <si>
    <t>VC6000191952</t>
  </si>
  <si>
    <t xml:space="preserve">RAYNHAM        </t>
  </si>
  <si>
    <t>VC6000191953</t>
  </si>
  <si>
    <t xml:space="preserve">READING        </t>
  </si>
  <si>
    <t>VC6000191955</t>
  </si>
  <si>
    <t xml:space="preserve">REHOBOTH       </t>
  </si>
  <si>
    <t>VC6000192136</t>
  </si>
  <si>
    <t xml:space="preserve">REVERE         </t>
  </si>
  <si>
    <t>VC6000191957</t>
  </si>
  <si>
    <t xml:space="preserve">RICHMOND       </t>
  </si>
  <si>
    <t>VC6000191958</t>
  </si>
  <si>
    <t xml:space="preserve">ROCHESTER      </t>
  </si>
  <si>
    <t>VC6000191959</t>
  </si>
  <si>
    <t xml:space="preserve">ROCKLAND       </t>
  </si>
  <si>
    <t>VC6000191961</t>
  </si>
  <si>
    <t xml:space="preserve">ROWE           </t>
  </si>
  <si>
    <t>VC6000191963</t>
  </si>
  <si>
    <t xml:space="preserve">ROYALSTON      </t>
  </si>
  <si>
    <t>VC6000191964</t>
  </si>
  <si>
    <t xml:space="preserve">RUSSELL        </t>
  </si>
  <si>
    <t>VC6000191965</t>
  </si>
  <si>
    <t xml:space="preserve">RUTLAND        </t>
  </si>
  <si>
    <t>VC6000192137</t>
  </si>
  <si>
    <t xml:space="preserve">SALEM          </t>
  </si>
  <si>
    <t>VC6000191966</t>
  </si>
  <si>
    <t xml:space="preserve">SALISBURY      </t>
  </si>
  <si>
    <t>VC6000191967</t>
  </si>
  <si>
    <t xml:space="preserve">SANDISFIELD    </t>
  </si>
  <si>
    <t>VC6000191968</t>
  </si>
  <si>
    <t xml:space="preserve">SANDWICH       </t>
  </si>
  <si>
    <t>VC6000191969</t>
  </si>
  <si>
    <t xml:space="preserve">SAUGUS         </t>
  </si>
  <si>
    <t>VC6000191970</t>
  </si>
  <si>
    <t xml:space="preserve">SAVOY          </t>
  </si>
  <si>
    <t>VC6000191972</t>
  </si>
  <si>
    <t xml:space="preserve">SEEKONK        </t>
  </si>
  <si>
    <t>VC6000191973</t>
  </si>
  <si>
    <t xml:space="preserve">SHARON         </t>
  </si>
  <si>
    <t>VC6000191974</t>
  </si>
  <si>
    <t xml:space="preserve">SHEFFIELD      </t>
  </si>
  <si>
    <t>VC6000191975</t>
  </si>
  <si>
    <t xml:space="preserve">SHELBURNE      </t>
  </si>
  <si>
    <t>VC6000191976</t>
  </si>
  <si>
    <t xml:space="preserve">SHERBORN       </t>
  </si>
  <si>
    <t>VC6000191977</t>
  </si>
  <si>
    <t xml:space="preserve">SHIRLEY        </t>
  </si>
  <si>
    <t>VC6000191980</t>
  </si>
  <si>
    <t xml:space="preserve">SHREWSBURY     </t>
  </si>
  <si>
    <t>VC6000191981</t>
  </si>
  <si>
    <t xml:space="preserve">SHUTESBURY     </t>
  </si>
  <si>
    <t>VC6000191982</t>
  </si>
  <si>
    <t xml:space="preserve">SOMERSET       </t>
  </si>
  <si>
    <t>VC6000192138</t>
  </si>
  <si>
    <t xml:space="preserve">SOMERVILLE     </t>
  </si>
  <si>
    <t>VC6000191983</t>
  </si>
  <si>
    <t xml:space="preserve">SOUTH HADLEY   </t>
  </si>
  <si>
    <t>VC6000191987</t>
  </si>
  <si>
    <t xml:space="preserve">SOUTHBRIDGE    </t>
  </si>
  <si>
    <t>VC6000191989</t>
  </si>
  <si>
    <t xml:space="preserve">SPENCER        </t>
  </si>
  <si>
    <t>VC6000192140</t>
  </si>
  <si>
    <t xml:space="preserve">SPRINGFIELD    </t>
  </si>
  <si>
    <t>VC6000191990</t>
  </si>
  <si>
    <t xml:space="preserve">STERLING       </t>
  </si>
  <si>
    <t>VC6000191992</t>
  </si>
  <si>
    <t xml:space="preserve">STONEHAM       </t>
  </si>
  <si>
    <t>VC6000191993</t>
  </si>
  <si>
    <t xml:space="preserve">STOUGHTON      </t>
  </si>
  <si>
    <t>VC6000191997</t>
  </si>
  <si>
    <t xml:space="preserve">SUNDERLAND     </t>
  </si>
  <si>
    <t>VC6000191998</t>
  </si>
  <si>
    <t xml:space="preserve">SUTTON         </t>
  </si>
  <si>
    <t>VC6000191999</t>
  </si>
  <si>
    <t xml:space="preserve">SWAMPSCOTT     </t>
  </si>
  <si>
    <t>VC6000192002</t>
  </si>
  <si>
    <t xml:space="preserve">SWANSEA        </t>
  </si>
  <si>
    <t>VC6000192003</t>
  </si>
  <si>
    <t xml:space="preserve">TAUNTON        </t>
  </si>
  <si>
    <t>VC6000192004</t>
  </si>
  <si>
    <t xml:space="preserve">TEMPLETON      </t>
  </si>
  <si>
    <t>VC6000192005</t>
  </si>
  <si>
    <t xml:space="preserve">TEWKSBURY      </t>
  </si>
  <si>
    <t>VC6000192006</t>
  </si>
  <si>
    <t xml:space="preserve">TISBURY        </t>
  </si>
  <si>
    <t>VC6000192007</t>
  </si>
  <si>
    <t xml:space="preserve">TOLLAND        </t>
  </si>
  <si>
    <t>VC6000192008</t>
  </si>
  <si>
    <t xml:space="preserve">TOPSFIELD      </t>
  </si>
  <si>
    <t>VC6000192009</t>
  </si>
  <si>
    <t xml:space="preserve">TOWNSEND       </t>
  </si>
  <si>
    <t>VC6000192010</t>
  </si>
  <si>
    <t xml:space="preserve">TRURO          </t>
  </si>
  <si>
    <t>VC6000192012</t>
  </si>
  <si>
    <t xml:space="preserve">TYRINGHAM      </t>
  </si>
  <si>
    <t>VC6000192015</t>
  </si>
  <si>
    <t xml:space="preserve">UXBRIDGE       </t>
  </si>
  <si>
    <t>VC6000192016</t>
  </si>
  <si>
    <t xml:space="preserve">WAKEFIELD      </t>
  </si>
  <si>
    <t>VC6000192017</t>
  </si>
  <si>
    <t xml:space="preserve">WALES          </t>
  </si>
  <si>
    <t>VC6000192018</t>
  </si>
  <si>
    <t xml:space="preserve">WALPOLE        </t>
  </si>
  <si>
    <t>VC6000192141</t>
  </si>
  <si>
    <t xml:space="preserve">WALTHAM        </t>
  </si>
  <si>
    <t>VC6000192019</t>
  </si>
  <si>
    <t xml:space="preserve">WARE           </t>
  </si>
  <si>
    <t>VC6000192022</t>
  </si>
  <si>
    <t xml:space="preserve">WARREN         </t>
  </si>
  <si>
    <t>VC6000192023</t>
  </si>
  <si>
    <t xml:space="preserve">WARWICK        </t>
  </si>
  <si>
    <t>VC6000192025</t>
  </si>
  <si>
    <t xml:space="preserve">WASHINGTON     </t>
  </si>
  <si>
    <t>VC6000192026</t>
  </si>
  <si>
    <t xml:space="preserve">WATERTOWN      </t>
  </si>
  <si>
    <t>VC6000192028</t>
  </si>
  <si>
    <t xml:space="preserve">WEBSTER        </t>
  </si>
  <si>
    <t>VC6000192030</t>
  </si>
  <si>
    <t xml:space="preserve">WELLFLEET      </t>
  </si>
  <si>
    <t>VC6000192032</t>
  </si>
  <si>
    <t xml:space="preserve">WENDELL        </t>
  </si>
  <si>
    <t>VC6000192033</t>
  </si>
  <si>
    <t xml:space="preserve">WENHAM         </t>
  </si>
  <si>
    <t>VC6000192034</t>
  </si>
  <si>
    <t xml:space="preserve">WEST BOYLSTON  </t>
  </si>
  <si>
    <t>VC6000192035</t>
  </si>
  <si>
    <t>WEST BRIDGEWATER</t>
  </si>
  <si>
    <t>VC6000192036</t>
  </si>
  <si>
    <t>WEST BROOKFIELD</t>
  </si>
  <si>
    <t>VC6000192037</t>
  </si>
  <si>
    <t xml:space="preserve">WEST NEWBURY   </t>
  </si>
  <si>
    <t>VC6000192038</t>
  </si>
  <si>
    <t>WEST SPRINGFIELD</t>
  </si>
  <si>
    <t>VC6000192039</t>
  </si>
  <si>
    <t>WEST STOCKBRIDGE</t>
  </si>
  <si>
    <t>VC6000192040</t>
  </si>
  <si>
    <t xml:space="preserve">WEST TISBURY   </t>
  </si>
  <si>
    <t>VC6000192041</t>
  </si>
  <si>
    <t xml:space="preserve">WESTBOROUGH    </t>
  </si>
  <si>
    <t>VC6000192046</t>
  </si>
  <si>
    <t xml:space="preserve">WESTHAMPTON    </t>
  </si>
  <si>
    <t>VC6000192048</t>
  </si>
  <si>
    <t xml:space="preserve">WESTMINSTER    </t>
  </si>
  <si>
    <t>VC6000192051</t>
  </si>
  <si>
    <t xml:space="preserve">WESTWOOD       </t>
  </si>
  <si>
    <t>VC6000192053</t>
  </si>
  <si>
    <t xml:space="preserve">WEYMOUTH       </t>
  </si>
  <si>
    <t>VC6000192055</t>
  </si>
  <si>
    <t xml:space="preserve">WHATELY        </t>
  </si>
  <si>
    <t>VC6000192057</t>
  </si>
  <si>
    <t xml:space="preserve">WHITMAN        </t>
  </si>
  <si>
    <t>VC6000192058</t>
  </si>
  <si>
    <t xml:space="preserve">WILBRAHAM      </t>
  </si>
  <si>
    <t>VC6000192059</t>
  </si>
  <si>
    <t xml:space="preserve">WILLIAMSBURG   </t>
  </si>
  <si>
    <t>VC6000192061</t>
  </si>
  <si>
    <t xml:space="preserve">WILMINGTON     </t>
  </si>
  <si>
    <t>VC6000192062</t>
  </si>
  <si>
    <t xml:space="preserve">WINCHENDON     </t>
  </si>
  <si>
    <t>VC6000192063</t>
  </si>
  <si>
    <t xml:space="preserve">WINCHESTER     </t>
  </si>
  <si>
    <t>VC6000192066</t>
  </si>
  <si>
    <t xml:space="preserve">WINDSOR        </t>
  </si>
  <si>
    <t>VC6000192065</t>
  </si>
  <si>
    <t xml:space="preserve">WINTHROP       </t>
  </si>
  <si>
    <t>VC6000192142</t>
  </si>
  <si>
    <t xml:space="preserve">WOBURN         </t>
  </si>
  <si>
    <t>VC6000192146</t>
  </si>
  <si>
    <t xml:space="preserve">WORCESTER      </t>
  </si>
  <si>
    <t>VC6000192067</t>
  </si>
  <si>
    <t xml:space="preserve">WORTHINGTON    </t>
  </si>
  <si>
    <t>VC6000192068</t>
  </si>
  <si>
    <t xml:space="preserve">WRENTHAM       </t>
  </si>
  <si>
    <t>VC6000192069</t>
  </si>
  <si>
    <t xml:space="preserve">YARMOUTH       </t>
  </si>
  <si>
    <t>FY05 Match</t>
  </si>
  <si>
    <t>FY04 Match</t>
  </si>
  <si>
    <t>Number Outstanding</t>
  </si>
  <si>
    <t>Number Adopted</t>
  </si>
  <si>
    <t>FY06 Match</t>
  </si>
  <si>
    <t>FY07 Match</t>
  </si>
  <si>
    <t>Round 1 Distribution</t>
  </si>
  <si>
    <t>Total Net</t>
  </si>
  <si>
    <t>Account Bal.</t>
  </si>
  <si>
    <t>Municipality</t>
  </si>
  <si>
    <t>Remining Bal</t>
  </si>
  <si>
    <t>Base Figure (2)</t>
  </si>
  <si>
    <t>Remaining FB</t>
  </si>
  <si>
    <t>Base Figure (3)</t>
  </si>
  <si>
    <t>Round 2 Equity Distribution</t>
  </si>
  <si>
    <t>Round 1+ 2 Distribution</t>
  </si>
  <si>
    <t>Final CPA Reimbursement</t>
  </si>
  <si>
    <t>Reimbursement % of Net Surcharge</t>
  </si>
  <si>
    <t>Less PFY Abatements Exemptions</t>
  </si>
  <si>
    <t>FY08 Match</t>
  </si>
  <si>
    <t>% Reimbursed</t>
  </si>
  <si>
    <t>Round 3 Surplus Distribution</t>
  </si>
  <si>
    <t>Round 1 &amp; 2 Prior to Adjustment</t>
  </si>
  <si>
    <t>Round 1+2+3 Prior to Adjustment</t>
  </si>
  <si>
    <t>FY09 Match</t>
  </si>
  <si>
    <t>MMARS</t>
  </si>
  <si>
    <t>Round 1</t>
  </si>
  <si>
    <t>Round 2</t>
  </si>
  <si>
    <t>Round 3</t>
  </si>
  <si>
    <t>Equity Round After Check</t>
  </si>
  <si>
    <t>Surplus Dist After Check</t>
  </si>
  <si>
    <t>FY10 Match</t>
  </si>
  <si>
    <t>FY11 Match</t>
  </si>
  <si>
    <t>First Rnd % Match</t>
  </si>
  <si>
    <t>Final % Match</t>
  </si>
  <si>
    <t>Check None Exceed 100% Match</t>
  </si>
  <si>
    <t>Unrounded First Rnd Distribution</t>
  </si>
  <si>
    <t>Only 148 Eligible in FY12</t>
  </si>
  <si>
    <t>Rounded Out</t>
  </si>
  <si>
    <t>Difference</t>
  </si>
  <si>
    <t>PY Adjustment</t>
  </si>
  <si>
    <t>Net Distribution</t>
  </si>
  <si>
    <t>Historical Trust Fund Distribution</t>
  </si>
  <si>
    <t>FY 2012 Net Surcharge Raised</t>
  </si>
  <si>
    <t>Final Percentage Reimbursement</t>
  </si>
  <si>
    <t>October 15th 2012 Final CPA Distribution*</t>
  </si>
  <si>
    <t>This Year's Match*</t>
  </si>
  <si>
    <t>*The final amount received by most communities this year includes a slight positive adjustment due to a reporting error in last year's distribution. The additional amount received ranges from $1 to $517.</t>
  </si>
  <si>
    <t>October 15, 2012 CPA Trust Fund Distribution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</si>
</sst>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0"/>
    <numFmt numFmtId="171" formatCode="#,##0.00000"/>
    <numFmt numFmtId="172" formatCode="0.0"/>
    <numFmt numFmtId="173" formatCode="#,##0.0"/>
    <numFmt numFmtId="174" formatCode="_(* #,##0_);_(* \(#,##0\);_(* &quot;-&quot;??_);_(@_)"/>
    <numFmt numFmtId="175" formatCode="0.00_)"/>
    <numFmt numFmtId="176" formatCode="0_)"/>
    <numFmt numFmtId="177" formatCode="#,###"/>
    <numFmt numFmtId="178" formatCode="mmmm\ dd\,\ yyyy"/>
    <numFmt numFmtId="179" formatCode="\as\ \o\f\,\ mmmm\ dd\,\ yyyy"/>
    <numFmt numFmtId="180" formatCode="\as\ \o\f\ mmmm\ dd\,\ yyyy"/>
    <numFmt numFmtId="181" formatCode="mmmm\ d\,\ yyyy"/>
    <numFmt numFmtId="182" formatCode="&quot;$&quot;#,##0.00"/>
    <numFmt numFmtId="183" formatCode="&quot;$&quot;#,##0"/>
    <numFmt numFmtId="184" formatCode="0.0%"/>
    <numFmt numFmtId="185" formatCode="0.0000%"/>
    <numFmt numFmtId="186" formatCode="#,##0.000"/>
    <numFmt numFmtId="187" formatCode="#,##0.0000"/>
    <numFmt numFmtId="188" formatCode="&quot;$&quot;#,##0.00;[Red]&quot;$&quot;#,##0.00"/>
    <numFmt numFmtId="189" formatCode="0.00_);[Red]\(0.00\)"/>
    <numFmt numFmtId="190" formatCode="[$-409]dddd\,\ mmmm\ dd\,\ yyyy"/>
    <numFmt numFmtId="191" formatCode="mm/dd/yy;@"/>
    <numFmt numFmtId="192" formatCode="0.00000"/>
    <numFmt numFmtId="193" formatCode="_(&quot;$&quot;* #,##0.0_);_(&quot;$&quot;* \(#,##0.0\);_(&quot;$&quot;* &quot;-&quot;??_);_(@_)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_);_(&quot;$&quot;* \(#,##0\);_(&quot;$&quot;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65" fontId="0" fillId="0" borderId="0" xfId="0" applyNumberFormat="1" applyFont="1" applyAlignment="1" applyProtection="1">
      <alignment horizontal="left"/>
      <protection/>
    </xf>
    <xf numFmtId="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0" fontId="0" fillId="0" borderId="0" xfId="0" applyNumberFormat="1" applyAlignment="1">
      <alignment/>
    </xf>
    <xf numFmtId="0" fontId="4" fillId="0" borderId="11" xfId="0" applyFont="1" applyFill="1" applyBorder="1" applyAlignment="1">
      <alignment horizontal="left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 applyProtection="1">
      <alignment/>
      <protection/>
    </xf>
    <xf numFmtId="38" fontId="0" fillId="0" borderId="0" xfId="0" applyNumberFormat="1" applyFont="1" applyAlignment="1" applyProtection="1">
      <alignment/>
      <protection/>
    </xf>
    <xf numFmtId="38" fontId="0" fillId="0" borderId="0" xfId="0" applyNumberFormat="1" applyFont="1" applyAlignment="1" applyProtection="1">
      <alignment horizontal="left" indent="4"/>
      <protection/>
    </xf>
    <xf numFmtId="0" fontId="3" fillId="19" borderId="12" xfId="0" applyFont="1" applyFill="1" applyBorder="1" applyAlignment="1">
      <alignment horizontal="center" wrapText="1"/>
    </xf>
    <xf numFmtId="0" fontId="3" fillId="18" borderId="12" xfId="0" applyFont="1" applyFill="1" applyBorder="1" applyAlignment="1">
      <alignment horizontal="center" wrapText="1"/>
    </xf>
    <xf numFmtId="0" fontId="3" fillId="19" borderId="13" xfId="0" applyFont="1" applyFill="1" applyBorder="1" applyAlignment="1">
      <alignment horizontal="center" wrapText="1"/>
    </xf>
    <xf numFmtId="10" fontId="0" fillId="0" borderId="0" xfId="59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196" fontId="3" fillId="13" borderId="12" xfId="44" applyNumberFormat="1" applyFont="1" applyFill="1" applyBorder="1" applyAlignment="1">
      <alignment horizontal="center" wrapText="1"/>
    </xf>
    <xf numFmtId="196" fontId="0" fillId="13" borderId="12" xfId="44" applyNumberFormat="1" applyFont="1" applyFill="1" applyBorder="1" applyAlignment="1">
      <alignment/>
    </xf>
    <xf numFmtId="196" fontId="0" fillId="0" borderId="0" xfId="44" applyNumberFormat="1" applyFont="1" applyFill="1" applyBorder="1" applyAlignment="1">
      <alignment/>
    </xf>
    <xf numFmtId="196" fontId="3" fillId="19" borderId="12" xfId="44" applyNumberFormat="1" applyFont="1" applyFill="1" applyBorder="1" applyAlignment="1">
      <alignment horizontal="center" wrapText="1"/>
    </xf>
    <xf numFmtId="196" fontId="0" fillId="0" borderId="0" xfId="44" applyNumberFormat="1" applyFont="1" applyAlignment="1">
      <alignment/>
    </xf>
    <xf numFmtId="196" fontId="3" fillId="19" borderId="14" xfId="44" applyNumberFormat="1" applyFont="1" applyFill="1" applyBorder="1" applyAlignment="1">
      <alignment horizontal="center" wrapText="1"/>
    </xf>
    <xf numFmtId="196" fontId="0" fillId="0" borderId="0" xfId="44" applyNumberFormat="1" applyFont="1" applyFill="1" applyAlignment="1">
      <alignment/>
    </xf>
    <xf numFmtId="196" fontId="6" fillId="0" borderId="0" xfId="44" applyNumberFormat="1" applyFont="1" applyFill="1" applyBorder="1" applyAlignment="1">
      <alignment wrapText="1"/>
    </xf>
    <xf numFmtId="0" fontId="5" fillId="18" borderId="15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196" fontId="6" fillId="13" borderId="0" xfId="44" applyNumberFormat="1" applyFont="1" applyFill="1" applyBorder="1" applyAlignment="1">
      <alignment horizontal="center" wrapText="1"/>
    </xf>
    <xf numFmtId="196" fontId="6" fillId="18" borderId="0" xfId="44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3"/>
  <sheetViews>
    <sheetView tabSelected="1" zoomScalePageLayoutView="0" workbookViewId="0" topLeftCell="A1">
      <pane xSplit="5" ySplit="2" topLeftCell="J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L4" sqref="L4"/>
    </sheetView>
  </sheetViews>
  <sheetFormatPr defaultColWidth="9.140625" defaultRowHeight="12.75"/>
  <cols>
    <col min="1" max="1" width="5.7109375" style="0" hidden="1" customWidth="1"/>
    <col min="2" max="2" width="13.7109375" style="0" hidden="1" customWidth="1"/>
    <col min="3" max="3" width="7.8515625" style="0" hidden="1" customWidth="1"/>
    <col min="4" max="4" width="23.28125" style="0" bestFit="1" customWidth="1"/>
    <col min="5" max="5" width="8.28125" style="0" hidden="1" customWidth="1"/>
    <col min="6" max="6" width="17.28125" style="8" hidden="1" customWidth="1"/>
    <col min="7" max="8" width="13.57421875" style="0" hidden="1" customWidth="1"/>
    <col min="9" max="9" width="13.8515625" style="0" hidden="1" customWidth="1"/>
    <col min="10" max="10" width="18.57421875" style="0" customWidth="1"/>
    <col min="11" max="11" width="10.421875" style="0" hidden="1" customWidth="1"/>
    <col min="12" max="12" width="15.00390625" style="28" bestFit="1" customWidth="1"/>
    <col min="13" max="13" width="18.00390625" style="28" bestFit="1" customWidth="1"/>
    <col min="14" max="14" width="14.00390625" style="28" bestFit="1" customWidth="1"/>
    <col min="15" max="15" width="15.00390625" style="26" bestFit="1" customWidth="1"/>
    <col min="16" max="16" width="15.00390625" style="23" customWidth="1"/>
    <col min="17" max="17" width="10.8515625" style="0" customWidth="1"/>
    <col min="18" max="20" width="10.140625" style="0" bestFit="1" customWidth="1"/>
    <col min="21" max="24" width="10.140625" style="0" customWidth="1"/>
    <col min="25" max="25" width="15.7109375" style="0" customWidth="1"/>
    <col min="26" max="27" width="12.57421875" style="0" hidden="1" customWidth="1"/>
    <col min="28" max="28" width="15.7109375" style="0" hidden="1" customWidth="1"/>
    <col min="29" max="29" width="14.8515625" style="0" hidden="1" customWidth="1"/>
    <col min="30" max="30" width="8.140625" style="0" hidden="1" customWidth="1"/>
    <col min="31" max="31" width="14.8515625" style="0" hidden="1" customWidth="1"/>
    <col min="32" max="32" width="15.7109375" style="0" hidden="1" customWidth="1"/>
    <col min="33" max="33" width="12.57421875" style="0" hidden="1" customWidth="1"/>
    <col min="34" max="34" width="13.00390625" style="0" hidden="1" customWidth="1"/>
    <col min="35" max="35" width="11.7109375" style="0" hidden="1" customWidth="1"/>
    <col min="36" max="36" width="10.140625" style="0" hidden="1" customWidth="1"/>
    <col min="37" max="37" width="11.28125" style="0" hidden="1" customWidth="1"/>
    <col min="38" max="39" width="12.140625" style="0" hidden="1" customWidth="1"/>
    <col min="40" max="40" width="11.57421875" style="0" hidden="1" customWidth="1"/>
    <col min="41" max="41" width="10.140625" style="0" hidden="1" customWidth="1"/>
    <col min="42" max="42" width="15.421875" style="0" hidden="1" customWidth="1"/>
    <col min="43" max="43" width="9.8515625" style="0" hidden="1" customWidth="1"/>
    <col min="44" max="44" width="15.8515625" style="0" hidden="1" customWidth="1"/>
    <col min="45" max="45" width="11.00390625" style="0" hidden="1" customWidth="1"/>
    <col min="46" max="46" width="18.421875" style="0" hidden="1" customWidth="1"/>
    <col min="47" max="47" width="10.7109375" style="0" customWidth="1"/>
  </cols>
  <sheetData>
    <row r="1" spans="4:25" ht="18">
      <c r="D1" s="34" t="s">
        <v>760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2" t="s">
        <v>754</v>
      </c>
      <c r="R1" s="32"/>
      <c r="S1" s="32"/>
      <c r="T1" s="32"/>
      <c r="U1" s="32"/>
      <c r="V1" s="32"/>
      <c r="W1" s="32"/>
      <c r="X1" s="32"/>
      <c r="Y1" s="33"/>
    </row>
    <row r="2" spans="1:46" ht="63.75">
      <c r="A2" s="1" t="s">
        <v>0</v>
      </c>
      <c r="B2" s="1" t="s">
        <v>1</v>
      </c>
      <c r="C2" s="1" t="s">
        <v>2</v>
      </c>
      <c r="D2" s="19" t="s">
        <v>721</v>
      </c>
      <c r="E2" s="19" t="s">
        <v>3</v>
      </c>
      <c r="F2" s="19" t="s">
        <v>4</v>
      </c>
      <c r="G2" s="19" t="s">
        <v>5</v>
      </c>
      <c r="H2" s="19" t="s">
        <v>730</v>
      </c>
      <c r="I2" s="19" t="s">
        <v>6</v>
      </c>
      <c r="J2" s="19" t="s">
        <v>755</v>
      </c>
      <c r="K2" s="19" t="s">
        <v>7</v>
      </c>
      <c r="L2" s="27" t="s">
        <v>718</v>
      </c>
      <c r="M2" s="27" t="s">
        <v>726</v>
      </c>
      <c r="N2" s="29" t="s">
        <v>733</v>
      </c>
      <c r="O2" s="24" t="s">
        <v>757</v>
      </c>
      <c r="P2" s="21" t="s">
        <v>756</v>
      </c>
      <c r="Q2" s="20" t="s">
        <v>713</v>
      </c>
      <c r="R2" s="20" t="s">
        <v>712</v>
      </c>
      <c r="S2" s="20" t="s">
        <v>716</v>
      </c>
      <c r="T2" s="20" t="s">
        <v>717</v>
      </c>
      <c r="U2" s="20" t="s">
        <v>731</v>
      </c>
      <c r="V2" s="20" t="s">
        <v>736</v>
      </c>
      <c r="W2" s="20" t="s">
        <v>743</v>
      </c>
      <c r="X2" s="20" t="s">
        <v>744</v>
      </c>
      <c r="Y2" s="20" t="s">
        <v>758</v>
      </c>
      <c r="Z2" s="1" t="s">
        <v>745</v>
      </c>
      <c r="AA2" s="1" t="s">
        <v>746</v>
      </c>
      <c r="AB2" s="1" t="s">
        <v>750</v>
      </c>
      <c r="AC2" s="1" t="s">
        <v>748</v>
      </c>
      <c r="AD2" s="1"/>
      <c r="AE2" s="1" t="s">
        <v>718</v>
      </c>
      <c r="AF2" s="1" t="s">
        <v>751</v>
      </c>
      <c r="AG2" s="1" t="s">
        <v>732</v>
      </c>
      <c r="AH2" s="1" t="s">
        <v>726</v>
      </c>
      <c r="AI2" s="1" t="s">
        <v>734</v>
      </c>
      <c r="AJ2" s="1" t="s">
        <v>741</v>
      </c>
      <c r="AK2" s="15" t="s">
        <v>727</v>
      </c>
      <c r="AL2" s="15" t="s">
        <v>732</v>
      </c>
      <c r="AM2" s="1" t="s">
        <v>733</v>
      </c>
      <c r="AN2" s="1" t="s">
        <v>735</v>
      </c>
      <c r="AO2" s="1" t="s">
        <v>742</v>
      </c>
      <c r="AP2" s="15" t="s">
        <v>728</v>
      </c>
      <c r="AQ2" s="1" t="s">
        <v>747</v>
      </c>
      <c r="AR2" s="1" t="s">
        <v>729</v>
      </c>
      <c r="AS2" s="1" t="s">
        <v>752</v>
      </c>
      <c r="AT2" s="1" t="s">
        <v>753</v>
      </c>
    </row>
    <row r="3" spans="1:46" ht="12.75">
      <c r="A3">
        <v>1</v>
      </c>
      <c r="B3" s="2" t="s">
        <v>131</v>
      </c>
      <c r="C3" s="2" t="s">
        <v>9</v>
      </c>
      <c r="D3" s="3" t="s">
        <v>132</v>
      </c>
      <c r="F3" s="16"/>
      <c r="G3" s="16"/>
      <c r="H3" s="16"/>
      <c r="I3" s="4">
        <f aca="true" t="shared" si="0" ref="I3:I66">F3-G3-H3</f>
        <v>0</v>
      </c>
      <c r="J3" s="5">
        <f aca="true" t="shared" si="1" ref="J3:J66">ROUND(I3,0)</f>
        <v>0</v>
      </c>
      <c r="K3" s="6"/>
      <c r="L3" s="28">
        <v>0</v>
      </c>
      <c r="M3" s="28">
        <v>0</v>
      </c>
      <c r="N3" s="28">
        <v>0</v>
      </c>
      <c r="O3" s="25">
        <v>0</v>
      </c>
      <c r="P3" s="22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>
        <f aca="true" t="shared" si="2" ref="Z3:Z66">AG3</f>
        <v>0</v>
      </c>
      <c r="AA3">
        <f aca="true" t="shared" si="3" ref="AA3:AA66">AR3</f>
        <v>0</v>
      </c>
      <c r="AB3" s="13">
        <f aca="true" t="shared" si="4" ref="AB3:AB34">ROUND(($J$357/$J$355)*J3,5)</f>
        <v>0</v>
      </c>
      <c r="AC3" s="13">
        <f aca="true" t="shared" si="5" ref="AC3:AC66">ROUND(($J$357/$J$355)*J3,5)</f>
        <v>0</v>
      </c>
      <c r="AD3" s="13">
        <f aca="true" t="shared" si="6" ref="AD3:AD66">AC3-AE3</f>
        <v>0</v>
      </c>
      <c r="AE3" s="9">
        <f aca="true" t="shared" si="7" ref="AE3:AE66">ROUND(AB3,0)</f>
        <v>0</v>
      </c>
      <c r="AF3" s="13">
        <f aca="true" t="shared" si="8" ref="AF3:AF66">AE3-AB3</f>
        <v>0</v>
      </c>
      <c r="AG3">
        <f aca="true" t="shared" si="9" ref="AG3:AG66">IF(AE3&gt;0,ROUND((AE3/J3)*100,2),0)</f>
        <v>0</v>
      </c>
      <c r="AH3" s="9">
        <f>ROUND(IF(K3=3%,$J$359*#REF!,0),0)</f>
        <v>0</v>
      </c>
      <c r="AI3" s="9">
        <f aca="true" t="shared" si="10" ref="AI3:AI66">AH3+AE3</f>
        <v>0</v>
      </c>
      <c r="AJ3" s="9">
        <f aca="true" t="shared" si="11" ref="AJ3:AJ66">IF(AI3&gt;J3,J3-AE3,AH3)</f>
        <v>0</v>
      </c>
      <c r="AK3" s="9">
        <f aca="true" t="shared" si="12" ref="AK3:AK66">AE3+AJ3</f>
        <v>0</v>
      </c>
      <c r="AL3" s="11">
        <f aca="true" t="shared" si="13" ref="AL3:AL66">IF(J3&gt;0,ROUND(AK3/J3*100,2),0)</f>
        <v>0</v>
      </c>
      <c r="AM3" s="9">
        <f>IF(K3=3%,ROUND($J$361*#REF!,0),0)</f>
        <v>0</v>
      </c>
      <c r="AN3" s="14">
        <f aca="true" t="shared" si="14" ref="AN3:AN66">AK3+AM3</f>
        <v>0</v>
      </c>
      <c r="AO3" s="14">
        <f aca="true" t="shared" si="15" ref="AO3:AO66">IF(AN3&gt;J3,J3-AK3,AM3)</f>
        <v>0</v>
      </c>
      <c r="AP3" s="9">
        <f aca="true" t="shared" si="16" ref="AP3:AP66">AK3+AO3</f>
        <v>0</v>
      </c>
      <c r="AQ3" s="14">
        <f aca="true" t="shared" si="17" ref="AQ3:AQ66">IF(AP3&gt;J3,1,0)</f>
        <v>0</v>
      </c>
      <c r="AR3" s="11">
        <f aca="true" t="shared" si="18" ref="AR3:AR66">IF(AP3&gt;0,ROUND(AP3/J3*100,2),0)</f>
        <v>0</v>
      </c>
      <c r="AS3" s="14">
        <v>0</v>
      </c>
      <c r="AT3" s="9">
        <f>AP3+AS3</f>
        <v>0</v>
      </c>
    </row>
    <row r="4" spans="1:46" ht="12.75">
      <c r="A4">
        <v>2</v>
      </c>
      <c r="B4" s="7" t="s">
        <v>8</v>
      </c>
      <c r="C4" s="7" t="s">
        <v>9</v>
      </c>
      <c r="D4" s="3" t="s">
        <v>10</v>
      </c>
      <c r="E4">
        <v>2003</v>
      </c>
      <c r="F4" s="17">
        <v>787626.03</v>
      </c>
      <c r="G4" s="17">
        <v>8150.02</v>
      </c>
      <c r="H4" s="17">
        <v>770.43</v>
      </c>
      <c r="I4" s="4">
        <f t="shared" si="0"/>
        <v>778705.58</v>
      </c>
      <c r="J4" s="5">
        <f t="shared" si="1"/>
        <v>778706</v>
      </c>
      <c r="K4" s="6">
        <v>0.015</v>
      </c>
      <c r="L4" s="28">
        <v>208909</v>
      </c>
      <c r="M4" s="28">
        <v>0</v>
      </c>
      <c r="N4" s="28">
        <v>0</v>
      </c>
      <c r="O4" s="25">
        <v>208957</v>
      </c>
      <c r="P4" s="22">
        <v>0.2683</v>
      </c>
      <c r="Q4" s="9">
        <v>534467</v>
      </c>
      <c r="R4" s="9">
        <v>568164</v>
      </c>
      <c r="S4" s="9">
        <v>652082</v>
      </c>
      <c r="T4" s="9">
        <v>690028</v>
      </c>
      <c r="U4" s="9">
        <v>473581</v>
      </c>
      <c r="V4" s="9">
        <v>250473</v>
      </c>
      <c r="W4" s="9">
        <v>202879</v>
      </c>
      <c r="X4" s="9">
        <v>202313</v>
      </c>
      <c r="Y4" s="9">
        <v>208957</v>
      </c>
      <c r="Z4">
        <f t="shared" si="2"/>
        <v>26.83</v>
      </c>
      <c r="AA4">
        <f t="shared" si="3"/>
        <v>26.83</v>
      </c>
      <c r="AB4" s="13">
        <f t="shared" si="4"/>
        <v>208909.36548</v>
      </c>
      <c r="AC4" s="13">
        <f t="shared" si="5"/>
        <v>208909.36548</v>
      </c>
      <c r="AD4" s="13">
        <f t="shared" si="6"/>
        <v>0.3654800000076648</v>
      </c>
      <c r="AE4" s="9">
        <f t="shared" si="7"/>
        <v>208909</v>
      </c>
      <c r="AF4" s="13">
        <f t="shared" si="8"/>
        <v>-0.3654800000076648</v>
      </c>
      <c r="AG4">
        <f t="shared" si="9"/>
        <v>26.83</v>
      </c>
      <c r="AH4" s="9">
        <f>ROUND(IF(K4=3%,$J$359*#REF!,0),0)</f>
        <v>0</v>
      </c>
      <c r="AI4" s="9">
        <f t="shared" si="10"/>
        <v>208909</v>
      </c>
      <c r="AJ4" s="9">
        <f t="shared" si="11"/>
        <v>0</v>
      </c>
      <c r="AK4" s="9">
        <f t="shared" si="12"/>
        <v>208909</v>
      </c>
      <c r="AL4" s="11">
        <f t="shared" si="13"/>
        <v>26.83</v>
      </c>
      <c r="AM4" s="9">
        <f>IF(K4=3%,ROUND($J$361*#REF!,0),0)</f>
        <v>0</v>
      </c>
      <c r="AN4" s="14">
        <f t="shared" si="14"/>
        <v>208909</v>
      </c>
      <c r="AO4" s="14">
        <f t="shared" si="15"/>
        <v>0</v>
      </c>
      <c r="AP4" s="9">
        <f t="shared" si="16"/>
        <v>208909</v>
      </c>
      <c r="AQ4" s="14">
        <f t="shared" si="17"/>
        <v>0</v>
      </c>
      <c r="AR4" s="11">
        <f t="shared" si="18"/>
        <v>26.83</v>
      </c>
      <c r="AS4" s="14">
        <v>48</v>
      </c>
      <c r="AT4" s="9">
        <f aca="true" t="shared" si="19" ref="AT4:AT67">AP4+AS4</f>
        <v>208957</v>
      </c>
    </row>
    <row r="5" spans="1:46" ht="12.75">
      <c r="A5">
        <v>3</v>
      </c>
      <c r="B5" s="7" t="s">
        <v>11</v>
      </c>
      <c r="C5" s="7" t="s">
        <v>9</v>
      </c>
      <c r="D5" s="3" t="s">
        <v>12</v>
      </c>
      <c r="E5">
        <v>2004</v>
      </c>
      <c r="F5" s="17">
        <v>124220.31</v>
      </c>
      <c r="G5" s="17">
        <v>1333.7</v>
      </c>
      <c r="H5" s="17">
        <v>0</v>
      </c>
      <c r="I5" s="4">
        <f t="shared" si="0"/>
        <v>122886.61</v>
      </c>
      <c r="J5" s="5">
        <f t="shared" si="1"/>
        <v>122887</v>
      </c>
      <c r="K5" s="6">
        <v>0.015</v>
      </c>
      <c r="L5" s="28">
        <v>32968</v>
      </c>
      <c r="M5" s="28">
        <v>0</v>
      </c>
      <c r="N5" s="28">
        <v>0</v>
      </c>
      <c r="O5" s="25">
        <v>32975</v>
      </c>
      <c r="P5" s="22">
        <v>0.2683</v>
      </c>
      <c r="Q5" s="9">
        <v>81176</v>
      </c>
      <c r="R5" s="9">
        <v>93233</v>
      </c>
      <c r="S5" s="9">
        <v>104766</v>
      </c>
      <c r="T5" s="9">
        <v>115634</v>
      </c>
      <c r="U5" s="9">
        <v>80036</v>
      </c>
      <c r="V5" s="9">
        <v>42394</v>
      </c>
      <c r="W5" s="9">
        <v>33437</v>
      </c>
      <c r="X5" s="9">
        <v>32865</v>
      </c>
      <c r="Y5" s="9">
        <v>32975</v>
      </c>
      <c r="Z5">
        <f t="shared" si="2"/>
        <v>26.83</v>
      </c>
      <c r="AA5">
        <f t="shared" si="3"/>
        <v>26.83</v>
      </c>
      <c r="AB5" s="13">
        <f t="shared" si="4"/>
        <v>32967.82765</v>
      </c>
      <c r="AC5" s="13">
        <f t="shared" si="5"/>
        <v>32967.82765</v>
      </c>
      <c r="AD5" s="13">
        <f t="shared" si="6"/>
        <v>-0.17235000000073342</v>
      </c>
      <c r="AE5" s="9">
        <f t="shared" si="7"/>
        <v>32968</v>
      </c>
      <c r="AF5" s="13">
        <f t="shared" si="8"/>
        <v>0.17235000000073342</v>
      </c>
      <c r="AG5">
        <f t="shared" si="9"/>
        <v>26.83</v>
      </c>
      <c r="AH5" s="9">
        <f>ROUND(IF(K5=3%,$J$359*#REF!,0),0)</f>
        <v>0</v>
      </c>
      <c r="AI5" s="9">
        <f t="shared" si="10"/>
        <v>32968</v>
      </c>
      <c r="AJ5" s="9">
        <f t="shared" si="11"/>
        <v>0</v>
      </c>
      <c r="AK5" s="9">
        <f t="shared" si="12"/>
        <v>32968</v>
      </c>
      <c r="AL5" s="11">
        <f t="shared" si="13"/>
        <v>26.83</v>
      </c>
      <c r="AM5" s="9">
        <f>IF(K5=3%,ROUND($J$361*#REF!,0),0)</f>
        <v>0</v>
      </c>
      <c r="AN5" s="14">
        <f t="shared" si="14"/>
        <v>32968</v>
      </c>
      <c r="AO5" s="14">
        <f t="shared" si="15"/>
        <v>0</v>
      </c>
      <c r="AP5" s="9">
        <f t="shared" si="16"/>
        <v>32968</v>
      </c>
      <c r="AQ5" s="14">
        <f t="shared" si="17"/>
        <v>0</v>
      </c>
      <c r="AR5" s="11">
        <f t="shared" si="18"/>
        <v>26.83</v>
      </c>
      <c r="AS5" s="14">
        <v>7</v>
      </c>
      <c r="AT5" s="9">
        <f t="shared" si="19"/>
        <v>32975</v>
      </c>
    </row>
    <row r="6" spans="1:46" ht="12.75">
      <c r="A6">
        <v>4</v>
      </c>
      <c r="B6" s="7" t="s">
        <v>133</v>
      </c>
      <c r="C6" s="7" t="s">
        <v>9</v>
      </c>
      <c r="D6" s="3" t="s">
        <v>134</v>
      </c>
      <c r="F6" s="16"/>
      <c r="G6" s="16"/>
      <c r="H6" s="16"/>
      <c r="I6" s="4">
        <f t="shared" si="0"/>
        <v>0</v>
      </c>
      <c r="J6" s="5">
        <f t="shared" si="1"/>
        <v>0</v>
      </c>
      <c r="K6" s="6"/>
      <c r="L6" s="28">
        <v>0</v>
      </c>
      <c r="M6" s="28">
        <v>0</v>
      </c>
      <c r="N6" s="28">
        <v>0</v>
      </c>
      <c r="O6" s="25">
        <v>0</v>
      </c>
      <c r="P6" s="22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>
        <f t="shared" si="2"/>
        <v>0</v>
      </c>
      <c r="AA6">
        <f t="shared" si="3"/>
        <v>0</v>
      </c>
      <c r="AB6" s="13">
        <f t="shared" si="4"/>
        <v>0</v>
      </c>
      <c r="AC6" s="13">
        <f t="shared" si="5"/>
        <v>0</v>
      </c>
      <c r="AD6" s="13">
        <f t="shared" si="6"/>
        <v>0</v>
      </c>
      <c r="AE6" s="9">
        <f t="shared" si="7"/>
        <v>0</v>
      </c>
      <c r="AF6" s="13">
        <f t="shared" si="8"/>
        <v>0</v>
      </c>
      <c r="AG6">
        <f t="shared" si="9"/>
        <v>0</v>
      </c>
      <c r="AH6" s="9">
        <f>ROUND(IF(K6=3%,$J$359*#REF!,0),0)</f>
        <v>0</v>
      </c>
      <c r="AI6" s="9">
        <f t="shared" si="10"/>
        <v>0</v>
      </c>
      <c r="AJ6" s="9">
        <f t="shared" si="11"/>
        <v>0</v>
      </c>
      <c r="AK6" s="9">
        <f t="shared" si="12"/>
        <v>0</v>
      </c>
      <c r="AL6" s="11">
        <f t="shared" si="13"/>
        <v>0</v>
      </c>
      <c r="AM6" s="9">
        <f>IF(K6=3%,ROUND($J$361*#REF!,0),0)</f>
        <v>0</v>
      </c>
      <c r="AN6" s="14">
        <f t="shared" si="14"/>
        <v>0</v>
      </c>
      <c r="AO6" s="14">
        <f t="shared" si="15"/>
        <v>0</v>
      </c>
      <c r="AP6" s="9">
        <f t="shared" si="16"/>
        <v>0</v>
      </c>
      <c r="AQ6" s="14">
        <f t="shared" si="17"/>
        <v>0</v>
      </c>
      <c r="AR6" s="11">
        <f t="shared" si="18"/>
        <v>0</v>
      </c>
      <c r="AS6" s="14">
        <v>0</v>
      </c>
      <c r="AT6" s="9">
        <f t="shared" si="19"/>
        <v>0</v>
      </c>
    </row>
    <row r="7" spans="1:46" ht="12.75">
      <c r="A7">
        <v>5</v>
      </c>
      <c r="B7" s="7" t="s">
        <v>13</v>
      </c>
      <c r="C7" s="7" t="s">
        <v>9</v>
      </c>
      <c r="D7" s="3" t="s">
        <v>14</v>
      </c>
      <c r="E7">
        <v>2003</v>
      </c>
      <c r="F7" s="17">
        <v>438022</v>
      </c>
      <c r="G7" s="17">
        <v>2311</v>
      </c>
      <c r="H7" s="17">
        <v>454</v>
      </c>
      <c r="I7" s="4">
        <f t="shared" si="0"/>
        <v>435257</v>
      </c>
      <c r="J7" s="5">
        <f t="shared" si="1"/>
        <v>435257</v>
      </c>
      <c r="K7" s="6">
        <v>0.01</v>
      </c>
      <c r="L7" s="28">
        <v>116770</v>
      </c>
      <c r="M7" s="28">
        <v>0</v>
      </c>
      <c r="N7" s="28">
        <v>0</v>
      </c>
      <c r="O7" s="25">
        <v>116797</v>
      </c>
      <c r="P7" s="22">
        <v>0.2683</v>
      </c>
      <c r="Q7" s="9">
        <v>313190</v>
      </c>
      <c r="R7" s="9">
        <v>341504</v>
      </c>
      <c r="S7" s="9">
        <v>357829</v>
      </c>
      <c r="T7" s="9">
        <v>376554</v>
      </c>
      <c r="U7" s="9">
        <v>261826</v>
      </c>
      <c r="V7" s="9">
        <v>137993</v>
      </c>
      <c r="W7" s="9">
        <v>111783</v>
      </c>
      <c r="X7" s="9">
        <v>112760</v>
      </c>
      <c r="Y7" s="9">
        <v>116797</v>
      </c>
      <c r="Z7">
        <f t="shared" si="2"/>
        <v>26.83</v>
      </c>
      <c r="AA7">
        <f t="shared" si="3"/>
        <v>26.83</v>
      </c>
      <c r="AB7" s="13">
        <f t="shared" si="4"/>
        <v>116769.69703</v>
      </c>
      <c r="AC7" s="13">
        <f t="shared" si="5"/>
        <v>116769.69703</v>
      </c>
      <c r="AD7" s="13">
        <f t="shared" si="6"/>
        <v>-0.3029700000042794</v>
      </c>
      <c r="AE7" s="9">
        <f t="shared" si="7"/>
        <v>116770</v>
      </c>
      <c r="AF7" s="13">
        <f t="shared" si="8"/>
        <v>0.3029700000042794</v>
      </c>
      <c r="AG7">
        <f t="shared" si="9"/>
        <v>26.83</v>
      </c>
      <c r="AH7" s="9">
        <f>ROUND(IF(K7=3%,$J$359*#REF!,0),0)</f>
        <v>0</v>
      </c>
      <c r="AI7" s="9">
        <f t="shared" si="10"/>
        <v>116770</v>
      </c>
      <c r="AJ7" s="9">
        <f t="shared" si="11"/>
        <v>0</v>
      </c>
      <c r="AK7" s="9">
        <f t="shared" si="12"/>
        <v>116770</v>
      </c>
      <c r="AL7" s="11">
        <f t="shared" si="13"/>
        <v>26.83</v>
      </c>
      <c r="AM7" s="9">
        <f>IF(K7=3%,ROUND($J$361*#REF!,0),0)</f>
        <v>0</v>
      </c>
      <c r="AN7" s="14">
        <f t="shared" si="14"/>
        <v>116770</v>
      </c>
      <c r="AO7" s="14">
        <f t="shared" si="15"/>
        <v>0</v>
      </c>
      <c r="AP7" s="9">
        <f t="shared" si="16"/>
        <v>116770</v>
      </c>
      <c r="AQ7" s="14">
        <f t="shared" si="17"/>
        <v>0</v>
      </c>
      <c r="AR7" s="11">
        <f t="shared" si="18"/>
        <v>26.83</v>
      </c>
      <c r="AS7" s="14">
        <v>27</v>
      </c>
      <c r="AT7" s="9">
        <f t="shared" si="19"/>
        <v>116797</v>
      </c>
    </row>
    <row r="8" spans="1:46" ht="12.75">
      <c r="A8">
        <v>6</v>
      </c>
      <c r="B8" s="7" t="s">
        <v>135</v>
      </c>
      <c r="C8" s="7" t="s">
        <v>9</v>
      </c>
      <c r="D8" s="3" t="s">
        <v>136</v>
      </c>
      <c r="F8" s="16"/>
      <c r="G8" s="16"/>
      <c r="H8" s="16"/>
      <c r="I8" s="4">
        <f t="shared" si="0"/>
        <v>0</v>
      </c>
      <c r="J8" s="5">
        <f t="shared" si="1"/>
        <v>0</v>
      </c>
      <c r="K8" s="6"/>
      <c r="L8" s="28">
        <v>0</v>
      </c>
      <c r="M8" s="28">
        <v>0</v>
      </c>
      <c r="N8" s="28">
        <v>0</v>
      </c>
      <c r="O8" s="25">
        <v>0</v>
      </c>
      <c r="P8" s="22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>
        <f t="shared" si="2"/>
        <v>0</v>
      </c>
      <c r="AA8">
        <f t="shared" si="3"/>
        <v>0</v>
      </c>
      <c r="AB8" s="13">
        <f t="shared" si="4"/>
        <v>0</v>
      </c>
      <c r="AC8" s="13">
        <f t="shared" si="5"/>
        <v>0</v>
      </c>
      <c r="AD8" s="13">
        <f t="shared" si="6"/>
        <v>0</v>
      </c>
      <c r="AE8" s="9">
        <f t="shared" si="7"/>
        <v>0</v>
      </c>
      <c r="AF8" s="13">
        <f t="shared" si="8"/>
        <v>0</v>
      </c>
      <c r="AG8">
        <f t="shared" si="9"/>
        <v>0</v>
      </c>
      <c r="AH8" s="9">
        <f>ROUND(IF(K8=3%,$J$359*#REF!,0),0)</f>
        <v>0</v>
      </c>
      <c r="AI8" s="9">
        <f t="shared" si="10"/>
        <v>0</v>
      </c>
      <c r="AJ8" s="9">
        <f t="shared" si="11"/>
        <v>0</v>
      </c>
      <c r="AK8" s="9">
        <f t="shared" si="12"/>
        <v>0</v>
      </c>
      <c r="AL8" s="11">
        <f t="shared" si="13"/>
        <v>0</v>
      </c>
      <c r="AM8" s="9">
        <f>IF(K8=3%,ROUND($J$361*#REF!,0),0)</f>
        <v>0</v>
      </c>
      <c r="AN8" s="14">
        <f t="shared" si="14"/>
        <v>0</v>
      </c>
      <c r="AO8" s="14">
        <f t="shared" si="15"/>
        <v>0</v>
      </c>
      <c r="AP8" s="9">
        <f t="shared" si="16"/>
        <v>0</v>
      </c>
      <c r="AQ8" s="14">
        <f t="shared" si="17"/>
        <v>0</v>
      </c>
      <c r="AR8" s="11">
        <f t="shared" si="18"/>
        <v>0</v>
      </c>
      <c r="AS8" s="14">
        <v>0</v>
      </c>
      <c r="AT8" s="9">
        <f t="shared" si="19"/>
        <v>0</v>
      </c>
    </row>
    <row r="9" spans="1:46" ht="12.75">
      <c r="A9">
        <v>7</v>
      </c>
      <c r="B9" s="7" t="s">
        <v>137</v>
      </c>
      <c r="C9" s="7" t="s">
        <v>9</v>
      </c>
      <c r="D9" s="3" t="s">
        <v>138</v>
      </c>
      <c r="F9" s="16"/>
      <c r="G9" s="16"/>
      <c r="H9" s="16"/>
      <c r="I9" s="4">
        <f t="shared" si="0"/>
        <v>0</v>
      </c>
      <c r="J9" s="5">
        <f t="shared" si="1"/>
        <v>0</v>
      </c>
      <c r="K9" s="6"/>
      <c r="L9" s="28">
        <v>0</v>
      </c>
      <c r="M9" s="28">
        <v>0</v>
      </c>
      <c r="N9" s="28">
        <v>0</v>
      </c>
      <c r="O9" s="25">
        <v>0</v>
      </c>
      <c r="P9" s="22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>
        <f t="shared" si="2"/>
        <v>0</v>
      </c>
      <c r="AA9">
        <f t="shared" si="3"/>
        <v>0</v>
      </c>
      <c r="AB9" s="13">
        <f t="shared" si="4"/>
        <v>0</v>
      </c>
      <c r="AC9" s="13">
        <f t="shared" si="5"/>
        <v>0</v>
      </c>
      <c r="AD9" s="13">
        <f t="shared" si="6"/>
        <v>0</v>
      </c>
      <c r="AE9" s="9">
        <f t="shared" si="7"/>
        <v>0</v>
      </c>
      <c r="AF9" s="13">
        <f t="shared" si="8"/>
        <v>0</v>
      </c>
      <c r="AG9">
        <f t="shared" si="9"/>
        <v>0</v>
      </c>
      <c r="AH9" s="9">
        <f>ROUND(IF(K9=3%,$J$359*#REF!,0),0)</f>
        <v>0</v>
      </c>
      <c r="AI9" s="9">
        <f t="shared" si="10"/>
        <v>0</v>
      </c>
      <c r="AJ9" s="9">
        <f t="shared" si="11"/>
        <v>0</v>
      </c>
      <c r="AK9" s="9">
        <f t="shared" si="12"/>
        <v>0</v>
      </c>
      <c r="AL9" s="11">
        <f t="shared" si="13"/>
        <v>0</v>
      </c>
      <c r="AM9" s="9">
        <f>IF(K9=3%,ROUND($J$361*#REF!,0),0)</f>
        <v>0</v>
      </c>
      <c r="AN9" s="14">
        <f t="shared" si="14"/>
        <v>0</v>
      </c>
      <c r="AO9" s="14">
        <f t="shared" si="15"/>
        <v>0</v>
      </c>
      <c r="AP9" s="9">
        <f t="shared" si="16"/>
        <v>0</v>
      </c>
      <c r="AQ9" s="14">
        <f t="shared" si="17"/>
        <v>0</v>
      </c>
      <c r="AR9" s="11">
        <f t="shared" si="18"/>
        <v>0</v>
      </c>
      <c r="AS9" s="14">
        <v>0</v>
      </c>
      <c r="AT9" s="9">
        <f t="shared" si="19"/>
        <v>0</v>
      </c>
    </row>
    <row r="10" spans="1:46" ht="12.75">
      <c r="A10">
        <v>8</v>
      </c>
      <c r="B10" s="7" t="s">
        <v>15</v>
      </c>
      <c r="C10" s="7" t="s">
        <v>9</v>
      </c>
      <c r="D10" s="3" t="s">
        <v>16</v>
      </c>
      <c r="E10">
        <v>2008</v>
      </c>
      <c r="F10" s="17">
        <v>412904</v>
      </c>
      <c r="G10" s="17">
        <v>2837</v>
      </c>
      <c r="H10" s="17">
        <v>178</v>
      </c>
      <c r="I10" s="4">
        <f t="shared" si="0"/>
        <v>409889</v>
      </c>
      <c r="J10" s="5">
        <f t="shared" si="1"/>
        <v>409889</v>
      </c>
      <c r="K10" s="6">
        <v>0.015</v>
      </c>
      <c r="L10" s="28">
        <v>109964</v>
      </c>
      <c r="M10" s="28">
        <v>0</v>
      </c>
      <c r="N10" s="28">
        <v>0</v>
      </c>
      <c r="O10" s="25">
        <v>109990</v>
      </c>
      <c r="P10" s="22">
        <v>0.2683</v>
      </c>
      <c r="Q10" s="9">
        <v>154264</v>
      </c>
      <c r="R10" s="9">
        <v>183797</v>
      </c>
      <c r="S10" s="9">
        <v>209271</v>
      </c>
      <c r="T10" s="9">
        <v>220612</v>
      </c>
      <c r="U10" s="9">
        <v>233919</v>
      </c>
      <c r="V10" s="9">
        <v>127684</v>
      </c>
      <c r="W10" s="9">
        <v>100919</v>
      </c>
      <c r="X10" s="9">
        <v>106414</v>
      </c>
      <c r="Y10" s="9">
        <v>109990</v>
      </c>
      <c r="Z10">
        <f t="shared" si="2"/>
        <v>26.83</v>
      </c>
      <c r="AA10">
        <f t="shared" si="3"/>
        <v>26.83</v>
      </c>
      <c r="AB10" s="13">
        <f t="shared" si="4"/>
        <v>109964.03124</v>
      </c>
      <c r="AC10" s="13">
        <f t="shared" si="5"/>
        <v>109964.03124</v>
      </c>
      <c r="AD10" s="13">
        <f t="shared" si="6"/>
        <v>0.031239999996614642</v>
      </c>
      <c r="AE10" s="9">
        <f t="shared" si="7"/>
        <v>109964</v>
      </c>
      <c r="AF10" s="13">
        <f t="shared" si="8"/>
        <v>-0.031239999996614642</v>
      </c>
      <c r="AG10">
        <f t="shared" si="9"/>
        <v>26.83</v>
      </c>
      <c r="AH10" s="9">
        <f>ROUND(IF(K10=3%,$J$359*#REF!,0),0)</f>
        <v>0</v>
      </c>
      <c r="AI10" s="9">
        <f t="shared" si="10"/>
        <v>109964</v>
      </c>
      <c r="AJ10" s="9">
        <f t="shared" si="11"/>
        <v>0</v>
      </c>
      <c r="AK10" s="9">
        <f t="shared" si="12"/>
        <v>109964</v>
      </c>
      <c r="AL10" s="11">
        <f t="shared" si="13"/>
        <v>26.83</v>
      </c>
      <c r="AM10" s="9">
        <f>IF(K10=3%,ROUND($J$361*#REF!,0),0)</f>
        <v>0</v>
      </c>
      <c r="AN10" s="14">
        <f t="shared" si="14"/>
        <v>109964</v>
      </c>
      <c r="AO10" s="14">
        <f t="shared" si="15"/>
        <v>0</v>
      </c>
      <c r="AP10" s="9">
        <f t="shared" si="16"/>
        <v>109964</v>
      </c>
      <c r="AQ10" s="14">
        <f t="shared" si="17"/>
        <v>0</v>
      </c>
      <c r="AR10" s="11">
        <f t="shared" si="18"/>
        <v>26.83</v>
      </c>
      <c r="AS10" s="14">
        <v>26</v>
      </c>
      <c r="AT10" s="9">
        <f t="shared" si="19"/>
        <v>109990</v>
      </c>
    </row>
    <row r="11" spans="1:46" ht="12.75">
      <c r="A11">
        <v>9</v>
      </c>
      <c r="B11" s="7" t="s">
        <v>139</v>
      </c>
      <c r="C11" s="7" t="s">
        <v>9</v>
      </c>
      <c r="D11" s="3" t="s">
        <v>140</v>
      </c>
      <c r="F11" s="16"/>
      <c r="G11" s="16"/>
      <c r="H11" s="16"/>
      <c r="I11" s="4">
        <f t="shared" si="0"/>
        <v>0</v>
      </c>
      <c r="J11" s="5">
        <f t="shared" si="1"/>
        <v>0</v>
      </c>
      <c r="L11" s="28">
        <v>0</v>
      </c>
      <c r="M11" s="28">
        <v>0</v>
      </c>
      <c r="N11" s="28">
        <v>0</v>
      </c>
      <c r="O11" s="25">
        <v>0</v>
      </c>
      <c r="P11" s="22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>
        <f t="shared" si="2"/>
        <v>0</v>
      </c>
      <c r="AA11">
        <f t="shared" si="3"/>
        <v>0</v>
      </c>
      <c r="AB11" s="13">
        <f t="shared" si="4"/>
        <v>0</v>
      </c>
      <c r="AC11" s="13">
        <f t="shared" si="5"/>
        <v>0</v>
      </c>
      <c r="AD11" s="13">
        <f t="shared" si="6"/>
        <v>0</v>
      </c>
      <c r="AE11" s="9">
        <f t="shared" si="7"/>
        <v>0</v>
      </c>
      <c r="AF11" s="13">
        <f t="shared" si="8"/>
        <v>0</v>
      </c>
      <c r="AG11">
        <f t="shared" si="9"/>
        <v>0</v>
      </c>
      <c r="AH11" s="9">
        <f>ROUND(IF(K11=3%,$J$359*#REF!,0),0)</f>
        <v>0</v>
      </c>
      <c r="AI11" s="9">
        <f t="shared" si="10"/>
        <v>0</v>
      </c>
      <c r="AJ11" s="9">
        <f t="shared" si="11"/>
        <v>0</v>
      </c>
      <c r="AK11" s="9">
        <f t="shared" si="12"/>
        <v>0</v>
      </c>
      <c r="AL11" s="11">
        <f t="shared" si="13"/>
        <v>0</v>
      </c>
      <c r="AM11" s="9">
        <f>IF(K11=3%,ROUND($J$361*#REF!,0),0)</f>
        <v>0</v>
      </c>
      <c r="AN11" s="14">
        <f t="shared" si="14"/>
        <v>0</v>
      </c>
      <c r="AO11" s="14">
        <f t="shared" si="15"/>
        <v>0</v>
      </c>
      <c r="AP11" s="9">
        <f t="shared" si="16"/>
        <v>0</v>
      </c>
      <c r="AQ11" s="14">
        <f t="shared" si="17"/>
        <v>0</v>
      </c>
      <c r="AR11" s="11">
        <f t="shared" si="18"/>
        <v>0</v>
      </c>
      <c r="AS11" s="14">
        <v>0</v>
      </c>
      <c r="AT11" s="9">
        <f t="shared" si="19"/>
        <v>0</v>
      </c>
    </row>
    <row r="12" spans="1:46" ht="12.75">
      <c r="A12">
        <v>10</v>
      </c>
      <c r="B12" s="7" t="s">
        <v>141</v>
      </c>
      <c r="C12" s="7" t="s">
        <v>9</v>
      </c>
      <c r="D12" s="3" t="s">
        <v>142</v>
      </c>
      <c r="F12" s="16"/>
      <c r="G12" s="16"/>
      <c r="H12" s="16"/>
      <c r="I12" s="4">
        <f t="shared" si="0"/>
        <v>0</v>
      </c>
      <c r="J12" s="5">
        <f t="shared" si="1"/>
        <v>0</v>
      </c>
      <c r="K12" s="6"/>
      <c r="L12" s="28">
        <v>0</v>
      </c>
      <c r="M12" s="28">
        <v>0</v>
      </c>
      <c r="N12" s="28">
        <v>0</v>
      </c>
      <c r="O12" s="25">
        <v>0</v>
      </c>
      <c r="P12" s="22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>
        <f t="shared" si="2"/>
        <v>0</v>
      </c>
      <c r="AA12">
        <f t="shared" si="3"/>
        <v>0</v>
      </c>
      <c r="AB12" s="13">
        <f t="shared" si="4"/>
        <v>0</v>
      </c>
      <c r="AC12" s="13">
        <f t="shared" si="5"/>
        <v>0</v>
      </c>
      <c r="AD12" s="13">
        <f t="shared" si="6"/>
        <v>0</v>
      </c>
      <c r="AE12" s="9">
        <f t="shared" si="7"/>
        <v>0</v>
      </c>
      <c r="AF12" s="13">
        <f t="shared" si="8"/>
        <v>0</v>
      </c>
      <c r="AG12">
        <f t="shared" si="9"/>
        <v>0</v>
      </c>
      <c r="AH12" s="9">
        <f>ROUND(IF(K12=3%,$J$359*#REF!,0),0)</f>
        <v>0</v>
      </c>
      <c r="AI12" s="9">
        <f t="shared" si="10"/>
        <v>0</v>
      </c>
      <c r="AJ12" s="9">
        <f t="shared" si="11"/>
        <v>0</v>
      </c>
      <c r="AK12" s="9">
        <f t="shared" si="12"/>
        <v>0</v>
      </c>
      <c r="AL12" s="11">
        <f t="shared" si="13"/>
        <v>0</v>
      </c>
      <c r="AM12" s="9">
        <f>IF(K12=3%,ROUND($J$361*#REF!,0),0)</f>
        <v>0</v>
      </c>
      <c r="AN12" s="14">
        <f t="shared" si="14"/>
        <v>0</v>
      </c>
      <c r="AO12" s="14">
        <f t="shared" si="15"/>
        <v>0</v>
      </c>
      <c r="AP12" s="9">
        <f t="shared" si="16"/>
        <v>0</v>
      </c>
      <c r="AQ12" s="14">
        <f t="shared" si="17"/>
        <v>0</v>
      </c>
      <c r="AR12" s="11">
        <f t="shared" si="18"/>
        <v>0</v>
      </c>
      <c r="AS12" s="14">
        <v>0</v>
      </c>
      <c r="AT12" s="9">
        <f t="shared" si="19"/>
        <v>0</v>
      </c>
    </row>
    <row r="13" spans="1:46" ht="12.75">
      <c r="A13">
        <v>11</v>
      </c>
      <c r="B13" s="7" t="s">
        <v>143</v>
      </c>
      <c r="C13" s="7" t="s">
        <v>9</v>
      </c>
      <c r="D13" s="3" t="s">
        <v>144</v>
      </c>
      <c r="F13" s="16"/>
      <c r="G13" s="16"/>
      <c r="H13" s="16"/>
      <c r="I13" s="4">
        <f t="shared" si="0"/>
        <v>0</v>
      </c>
      <c r="J13" s="5">
        <f t="shared" si="1"/>
        <v>0</v>
      </c>
      <c r="K13" s="6"/>
      <c r="L13" s="28">
        <v>0</v>
      </c>
      <c r="M13" s="28">
        <v>0</v>
      </c>
      <c r="N13" s="28">
        <v>0</v>
      </c>
      <c r="O13" s="25">
        <v>0</v>
      </c>
      <c r="P13" s="22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>
        <f t="shared" si="2"/>
        <v>0</v>
      </c>
      <c r="AA13">
        <f t="shared" si="3"/>
        <v>0</v>
      </c>
      <c r="AB13" s="13">
        <f t="shared" si="4"/>
        <v>0</v>
      </c>
      <c r="AC13" s="13">
        <f t="shared" si="5"/>
        <v>0</v>
      </c>
      <c r="AD13" s="13">
        <f t="shared" si="6"/>
        <v>0</v>
      </c>
      <c r="AE13" s="9">
        <f t="shared" si="7"/>
        <v>0</v>
      </c>
      <c r="AF13" s="13">
        <f t="shared" si="8"/>
        <v>0</v>
      </c>
      <c r="AG13">
        <f t="shared" si="9"/>
        <v>0</v>
      </c>
      <c r="AH13" s="9">
        <f>ROUND(IF(K13=3%,$J$359*#REF!,0),0)</f>
        <v>0</v>
      </c>
      <c r="AI13" s="9">
        <f t="shared" si="10"/>
        <v>0</v>
      </c>
      <c r="AJ13" s="9">
        <f t="shared" si="11"/>
        <v>0</v>
      </c>
      <c r="AK13" s="9">
        <f t="shared" si="12"/>
        <v>0</v>
      </c>
      <c r="AL13" s="11">
        <f t="shared" si="13"/>
        <v>0</v>
      </c>
      <c r="AM13" s="9">
        <f>IF(K13=3%,ROUND($J$361*#REF!,0),0)</f>
        <v>0</v>
      </c>
      <c r="AN13" s="14">
        <f t="shared" si="14"/>
        <v>0</v>
      </c>
      <c r="AO13" s="14">
        <f t="shared" si="15"/>
        <v>0</v>
      </c>
      <c r="AP13" s="9">
        <f t="shared" si="16"/>
        <v>0</v>
      </c>
      <c r="AQ13" s="14">
        <f t="shared" si="17"/>
        <v>0</v>
      </c>
      <c r="AR13" s="11">
        <f t="shared" si="18"/>
        <v>0</v>
      </c>
      <c r="AS13" s="14">
        <v>0</v>
      </c>
      <c r="AT13" s="9">
        <f t="shared" si="19"/>
        <v>0</v>
      </c>
    </row>
    <row r="14" spans="1:46" ht="12.75">
      <c r="A14">
        <v>12</v>
      </c>
      <c r="B14" s="7" t="s">
        <v>145</v>
      </c>
      <c r="C14" s="7" t="s">
        <v>9</v>
      </c>
      <c r="D14" s="3" t="s">
        <v>146</v>
      </c>
      <c r="F14" s="16"/>
      <c r="G14" s="16"/>
      <c r="H14" s="16"/>
      <c r="I14" s="4">
        <f t="shared" si="0"/>
        <v>0</v>
      </c>
      <c r="J14" s="5">
        <f t="shared" si="1"/>
        <v>0</v>
      </c>
      <c r="K14" s="6"/>
      <c r="L14" s="28">
        <v>0</v>
      </c>
      <c r="M14" s="28">
        <v>0</v>
      </c>
      <c r="N14" s="28">
        <v>0</v>
      </c>
      <c r="O14" s="25">
        <v>0</v>
      </c>
      <c r="P14" s="22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>
        <f t="shared" si="2"/>
        <v>0</v>
      </c>
      <c r="AA14">
        <f t="shared" si="3"/>
        <v>0</v>
      </c>
      <c r="AB14" s="13">
        <f t="shared" si="4"/>
        <v>0</v>
      </c>
      <c r="AC14" s="13">
        <f t="shared" si="5"/>
        <v>0</v>
      </c>
      <c r="AD14" s="13">
        <f t="shared" si="6"/>
        <v>0</v>
      </c>
      <c r="AE14" s="9">
        <f t="shared" si="7"/>
        <v>0</v>
      </c>
      <c r="AF14" s="13">
        <f t="shared" si="8"/>
        <v>0</v>
      </c>
      <c r="AG14">
        <f t="shared" si="9"/>
        <v>0</v>
      </c>
      <c r="AH14" s="9">
        <f>ROUND(IF(K14=3%,$J$359*#REF!,0),0)</f>
        <v>0</v>
      </c>
      <c r="AI14" s="9">
        <f t="shared" si="10"/>
        <v>0</v>
      </c>
      <c r="AJ14" s="9">
        <f t="shared" si="11"/>
        <v>0</v>
      </c>
      <c r="AK14" s="9">
        <f t="shared" si="12"/>
        <v>0</v>
      </c>
      <c r="AL14" s="11">
        <f t="shared" si="13"/>
        <v>0</v>
      </c>
      <c r="AM14" s="9">
        <f>IF(K14=3%,ROUND($J$361*#REF!,0),0)</f>
        <v>0</v>
      </c>
      <c r="AN14" s="14">
        <f t="shared" si="14"/>
        <v>0</v>
      </c>
      <c r="AO14" s="14">
        <f t="shared" si="15"/>
        <v>0</v>
      </c>
      <c r="AP14" s="9">
        <f t="shared" si="16"/>
        <v>0</v>
      </c>
      <c r="AQ14" s="14">
        <f t="shared" si="17"/>
        <v>0</v>
      </c>
      <c r="AR14" s="11">
        <f t="shared" si="18"/>
        <v>0</v>
      </c>
      <c r="AS14" s="14">
        <v>0</v>
      </c>
      <c r="AT14" s="9">
        <f t="shared" si="19"/>
        <v>0</v>
      </c>
    </row>
    <row r="15" spans="1:46" ht="12.75">
      <c r="A15">
        <v>13</v>
      </c>
      <c r="B15" s="7" t="s">
        <v>147</v>
      </c>
      <c r="C15" s="7" t="s">
        <v>9</v>
      </c>
      <c r="D15" s="3" t="s">
        <v>148</v>
      </c>
      <c r="F15" s="16"/>
      <c r="G15" s="16"/>
      <c r="H15" s="16"/>
      <c r="I15" s="4">
        <f t="shared" si="0"/>
        <v>0</v>
      </c>
      <c r="J15" s="5">
        <f t="shared" si="1"/>
        <v>0</v>
      </c>
      <c r="K15" s="6"/>
      <c r="L15" s="28">
        <v>0</v>
      </c>
      <c r="M15" s="28">
        <v>0</v>
      </c>
      <c r="N15" s="28">
        <v>0</v>
      </c>
      <c r="O15" s="25">
        <v>0</v>
      </c>
      <c r="P15" s="22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>
        <f t="shared" si="2"/>
        <v>0</v>
      </c>
      <c r="AA15">
        <f t="shared" si="3"/>
        <v>0</v>
      </c>
      <c r="AB15" s="13">
        <f t="shared" si="4"/>
        <v>0</v>
      </c>
      <c r="AC15" s="13">
        <f t="shared" si="5"/>
        <v>0</v>
      </c>
      <c r="AD15" s="13">
        <f t="shared" si="6"/>
        <v>0</v>
      </c>
      <c r="AE15" s="9">
        <f t="shared" si="7"/>
        <v>0</v>
      </c>
      <c r="AF15" s="13">
        <f t="shared" si="8"/>
        <v>0</v>
      </c>
      <c r="AG15">
        <f t="shared" si="9"/>
        <v>0</v>
      </c>
      <c r="AH15" s="9">
        <f>ROUND(IF(K15=3%,$J$359*#REF!,0),0)</f>
        <v>0</v>
      </c>
      <c r="AI15" s="9">
        <f t="shared" si="10"/>
        <v>0</v>
      </c>
      <c r="AJ15" s="9">
        <f t="shared" si="11"/>
        <v>0</v>
      </c>
      <c r="AK15" s="9">
        <f t="shared" si="12"/>
        <v>0</v>
      </c>
      <c r="AL15" s="11">
        <f t="shared" si="13"/>
        <v>0</v>
      </c>
      <c r="AM15" s="9">
        <f>IF(K15=3%,ROUND($J$361*#REF!,0),0)</f>
        <v>0</v>
      </c>
      <c r="AN15" s="14">
        <f t="shared" si="14"/>
        <v>0</v>
      </c>
      <c r="AO15" s="14">
        <f t="shared" si="15"/>
        <v>0</v>
      </c>
      <c r="AP15" s="9">
        <f t="shared" si="16"/>
        <v>0</v>
      </c>
      <c r="AQ15" s="14">
        <f t="shared" si="17"/>
        <v>0</v>
      </c>
      <c r="AR15" s="11">
        <f t="shared" si="18"/>
        <v>0</v>
      </c>
      <c r="AS15" s="14">
        <v>0</v>
      </c>
      <c r="AT15" s="9">
        <f t="shared" si="19"/>
        <v>0</v>
      </c>
    </row>
    <row r="16" spans="1:46" ht="12.75">
      <c r="A16">
        <v>14</v>
      </c>
      <c r="B16" s="7" t="s">
        <v>17</v>
      </c>
      <c r="C16" s="7" t="s">
        <v>9</v>
      </c>
      <c r="D16" s="3" t="s">
        <v>18</v>
      </c>
      <c r="E16">
        <v>2003</v>
      </c>
      <c r="F16" s="17">
        <v>741274.57</v>
      </c>
      <c r="G16" s="17">
        <v>17871.11</v>
      </c>
      <c r="H16" s="17">
        <v>0</v>
      </c>
      <c r="I16" s="4">
        <f t="shared" si="0"/>
        <v>723403.46</v>
      </c>
      <c r="J16" s="5">
        <f t="shared" si="1"/>
        <v>723403</v>
      </c>
      <c r="K16" s="6">
        <v>0.03</v>
      </c>
      <c r="L16" s="28">
        <v>194073</v>
      </c>
      <c r="M16" s="28">
        <v>32353</v>
      </c>
      <c r="N16" s="28">
        <v>18898</v>
      </c>
      <c r="O16" s="25">
        <v>245452</v>
      </c>
      <c r="P16" s="22">
        <v>0.33909999999999996</v>
      </c>
      <c r="Q16" s="9">
        <v>499082</v>
      </c>
      <c r="R16" s="9">
        <v>568794</v>
      </c>
      <c r="S16" s="9">
        <v>644325</v>
      </c>
      <c r="T16" s="9">
        <v>668383</v>
      </c>
      <c r="U16" s="9">
        <v>523858</v>
      </c>
      <c r="V16" s="9">
        <v>294205</v>
      </c>
      <c r="W16" s="9">
        <v>231189</v>
      </c>
      <c r="X16" s="9">
        <v>239117</v>
      </c>
      <c r="Y16" s="9">
        <v>245452</v>
      </c>
      <c r="Z16">
        <f t="shared" si="2"/>
        <v>26.83</v>
      </c>
      <c r="AA16" t="e">
        <f t="shared" si="3"/>
        <v>#REF!</v>
      </c>
      <c r="AB16" s="13">
        <f t="shared" si="4"/>
        <v>194072.81017</v>
      </c>
      <c r="AC16" s="13">
        <f t="shared" si="5"/>
        <v>194072.81017</v>
      </c>
      <c r="AD16" s="13">
        <f t="shared" si="6"/>
        <v>-0.18982999998843297</v>
      </c>
      <c r="AE16" s="9">
        <f t="shared" si="7"/>
        <v>194073</v>
      </c>
      <c r="AF16" s="13">
        <f t="shared" si="8"/>
        <v>0.18982999998843297</v>
      </c>
      <c r="AG16">
        <f t="shared" si="9"/>
        <v>26.83</v>
      </c>
      <c r="AH16" s="9" t="e">
        <f>ROUND(IF(K16=3%,$J$359*#REF!,0),0)</f>
        <v>#REF!</v>
      </c>
      <c r="AI16" s="9" t="e">
        <f t="shared" si="10"/>
        <v>#REF!</v>
      </c>
      <c r="AJ16" s="9" t="e">
        <f t="shared" si="11"/>
        <v>#REF!</v>
      </c>
      <c r="AK16" s="9" t="e">
        <f t="shared" si="12"/>
        <v>#REF!</v>
      </c>
      <c r="AL16" s="11" t="e">
        <f t="shared" si="13"/>
        <v>#REF!</v>
      </c>
      <c r="AM16" s="9" t="e">
        <f>IF(K16=3%,ROUND($J$361*#REF!,0),0)</f>
        <v>#REF!</v>
      </c>
      <c r="AN16" s="14" t="e">
        <f t="shared" si="14"/>
        <v>#REF!</v>
      </c>
      <c r="AO16" s="14" t="e">
        <f t="shared" si="15"/>
        <v>#REF!</v>
      </c>
      <c r="AP16" s="9" t="e">
        <f t="shared" si="16"/>
        <v>#REF!</v>
      </c>
      <c r="AQ16" s="14" t="e">
        <f t="shared" si="17"/>
        <v>#REF!</v>
      </c>
      <c r="AR16" s="11" t="e">
        <f t="shared" si="18"/>
        <v>#REF!</v>
      </c>
      <c r="AS16" s="14">
        <v>128</v>
      </c>
      <c r="AT16" s="9" t="e">
        <f t="shared" si="19"/>
        <v>#REF!</v>
      </c>
    </row>
    <row r="17" spans="1:46" ht="12.75">
      <c r="A17">
        <v>15</v>
      </c>
      <c r="B17" s="7" t="s">
        <v>149</v>
      </c>
      <c r="C17" s="7" t="s">
        <v>9</v>
      </c>
      <c r="D17" s="3" t="s">
        <v>150</v>
      </c>
      <c r="F17" s="16"/>
      <c r="G17" s="16"/>
      <c r="H17" s="16"/>
      <c r="I17" s="4">
        <f t="shared" si="0"/>
        <v>0</v>
      </c>
      <c r="J17" s="5">
        <f t="shared" si="1"/>
        <v>0</v>
      </c>
      <c r="K17" s="6"/>
      <c r="L17" s="28">
        <v>0</v>
      </c>
      <c r="M17" s="28">
        <v>0</v>
      </c>
      <c r="N17" s="28">
        <v>0</v>
      </c>
      <c r="O17" s="25">
        <v>0</v>
      </c>
      <c r="P17" s="22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>
        <f t="shared" si="2"/>
        <v>0</v>
      </c>
      <c r="AA17">
        <f t="shared" si="3"/>
        <v>0</v>
      </c>
      <c r="AB17" s="13">
        <f t="shared" si="4"/>
        <v>0</v>
      </c>
      <c r="AC17" s="13">
        <f t="shared" si="5"/>
        <v>0</v>
      </c>
      <c r="AD17" s="13">
        <f t="shared" si="6"/>
        <v>0</v>
      </c>
      <c r="AE17" s="9">
        <f t="shared" si="7"/>
        <v>0</v>
      </c>
      <c r="AF17" s="13">
        <f t="shared" si="8"/>
        <v>0</v>
      </c>
      <c r="AG17">
        <f t="shared" si="9"/>
        <v>0</v>
      </c>
      <c r="AH17" s="9">
        <f>ROUND(IF(K17=3%,$J$359*#REF!,0),0)</f>
        <v>0</v>
      </c>
      <c r="AI17" s="9">
        <f t="shared" si="10"/>
        <v>0</v>
      </c>
      <c r="AJ17" s="9">
        <f t="shared" si="11"/>
        <v>0</v>
      </c>
      <c r="AK17" s="9">
        <f t="shared" si="12"/>
        <v>0</v>
      </c>
      <c r="AL17" s="11">
        <f t="shared" si="13"/>
        <v>0</v>
      </c>
      <c r="AM17" s="9">
        <f>IF(K17=3%,ROUND($J$361*#REF!,0),0)</f>
        <v>0</v>
      </c>
      <c r="AN17" s="14">
        <f t="shared" si="14"/>
        <v>0</v>
      </c>
      <c r="AO17" s="14">
        <f t="shared" si="15"/>
        <v>0</v>
      </c>
      <c r="AP17" s="9">
        <f t="shared" si="16"/>
        <v>0</v>
      </c>
      <c r="AQ17" s="14">
        <f t="shared" si="17"/>
        <v>0</v>
      </c>
      <c r="AR17" s="11">
        <f t="shared" si="18"/>
        <v>0</v>
      </c>
      <c r="AS17" s="14">
        <v>0</v>
      </c>
      <c r="AT17" s="9">
        <f t="shared" si="19"/>
        <v>0</v>
      </c>
    </row>
    <row r="18" spans="1:46" ht="12.75">
      <c r="A18">
        <v>16</v>
      </c>
      <c r="B18" s="7" t="s">
        <v>151</v>
      </c>
      <c r="C18" s="7" t="s">
        <v>9</v>
      </c>
      <c r="D18" s="3" t="s">
        <v>152</v>
      </c>
      <c r="F18" s="16"/>
      <c r="G18" s="16"/>
      <c r="H18" s="16"/>
      <c r="I18" s="4">
        <f t="shared" si="0"/>
        <v>0</v>
      </c>
      <c r="J18" s="5">
        <f t="shared" si="1"/>
        <v>0</v>
      </c>
      <c r="K18" s="6"/>
      <c r="L18" s="28">
        <v>0</v>
      </c>
      <c r="M18" s="28">
        <v>0</v>
      </c>
      <c r="N18" s="28">
        <v>0</v>
      </c>
      <c r="O18" s="25">
        <v>0</v>
      </c>
      <c r="P18" s="22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>
        <f t="shared" si="2"/>
        <v>0</v>
      </c>
      <c r="AA18">
        <f t="shared" si="3"/>
        <v>0</v>
      </c>
      <c r="AB18" s="13">
        <f t="shared" si="4"/>
        <v>0</v>
      </c>
      <c r="AC18" s="13">
        <f t="shared" si="5"/>
        <v>0</v>
      </c>
      <c r="AD18" s="13">
        <f t="shared" si="6"/>
        <v>0</v>
      </c>
      <c r="AE18" s="9">
        <f t="shared" si="7"/>
        <v>0</v>
      </c>
      <c r="AF18" s="13">
        <f t="shared" si="8"/>
        <v>0</v>
      </c>
      <c r="AG18">
        <f t="shared" si="9"/>
        <v>0</v>
      </c>
      <c r="AH18" s="9">
        <f>ROUND(IF(K18=3%,$J$359*#REF!,0),0)</f>
        <v>0</v>
      </c>
      <c r="AI18" s="9">
        <f t="shared" si="10"/>
        <v>0</v>
      </c>
      <c r="AJ18" s="9">
        <f t="shared" si="11"/>
        <v>0</v>
      </c>
      <c r="AK18" s="9">
        <f t="shared" si="12"/>
        <v>0</v>
      </c>
      <c r="AL18" s="11">
        <f t="shared" si="13"/>
        <v>0</v>
      </c>
      <c r="AM18" s="9">
        <f>IF(K18=3%,ROUND($J$361*#REF!,0),0)</f>
        <v>0</v>
      </c>
      <c r="AN18" s="14">
        <f t="shared" si="14"/>
        <v>0</v>
      </c>
      <c r="AO18" s="14">
        <f t="shared" si="15"/>
        <v>0</v>
      </c>
      <c r="AP18" s="9">
        <f t="shared" si="16"/>
        <v>0</v>
      </c>
      <c r="AQ18" s="14">
        <f t="shared" si="17"/>
        <v>0</v>
      </c>
      <c r="AR18" s="11">
        <f t="shared" si="18"/>
        <v>0</v>
      </c>
      <c r="AS18" s="14">
        <v>0</v>
      </c>
      <c r="AT18" s="9">
        <f t="shared" si="19"/>
        <v>0</v>
      </c>
    </row>
    <row r="19" spans="1:46" ht="12.75">
      <c r="A19">
        <v>17</v>
      </c>
      <c r="B19" s="7" t="s">
        <v>153</v>
      </c>
      <c r="C19" s="7" t="s">
        <v>9</v>
      </c>
      <c r="D19" s="3" t="s">
        <v>154</v>
      </c>
      <c r="F19" s="16">
        <v>0</v>
      </c>
      <c r="G19" s="16">
        <v>0</v>
      </c>
      <c r="H19" s="16">
        <v>0</v>
      </c>
      <c r="I19" s="4">
        <f t="shared" si="0"/>
        <v>0</v>
      </c>
      <c r="J19" s="5">
        <f t="shared" si="1"/>
        <v>0</v>
      </c>
      <c r="K19" s="6"/>
      <c r="L19" s="28">
        <v>0</v>
      </c>
      <c r="M19" s="28">
        <v>0</v>
      </c>
      <c r="N19" s="28">
        <v>0</v>
      </c>
      <c r="O19" s="25">
        <v>0</v>
      </c>
      <c r="P19" s="22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>
        <f t="shared" si="2"/>
        <v>0</v>
      </c>
      <c r="AA19">
        <f t="shared" si="3"/>
        <v>0</v>
      </c>
      <c r="AB19" s="13">
        <f t="shared" si="4"/>
        <v>0</v>
      </c>
      <c r="AC19" s="13">
        <f t="shared" si="5"/>
        <v>0</v>
      </c>
      <c r="AD19" s="13">
        <f t="shared" si="6"/>
        <v>0</v>
      </c>
      <c r="AE19" s="9">
        <f t="shared" si="7"/>
        <v>0</v>
      </c>
      <c r="AF19" s="13">
        <f t="shared" si="8"/>
        <v>0</v>
      </c>
      <c r="AG19">
        <f t="shared" si="9"/>
        <v>0</v>
      </c>
      <c r="AH19" s="9">
        <f>ROUND(IF(K19=3%,$J$359*#REF!,0),0)</f>
        <v>0</v>
      </c>
      <c r="AI19" s="9">
        <f t="shared" si="10"/>
        <v>0</v>
      </c>
      <c r="AJ19" s="9">
        <f t="shared" si="11"/>
        <v>0</v>
      </c>
      <c r="AK19" s="9">
        <f t="shared" si="12"/>
        <v>0</v>
      </c>
      <c r="AL19" s="11">
        <f t="shared" si="13"/>
        <v>0</v>
      </c>
      <c r="AM19" s="9">
        <f>IF(K19=3%,ROUND($J$361*#REF!,0),0)</f>
        <v>0</v>
      </c>
      <c r="AN19" s="14">
        <f t="shared" si="14"/>
        <v>0</v>
      </c>
      <c r="AO19" s="14">
        <f t="shared" si="15"/>
        <v>0</v>
      </c>
      <c r="AP19" s="9">
        <f t="shared" si="16"/>
        <v>0</v>
      </c>
      <c r="AQ19" s="14">
        <f t="shared" si="17"/>
        <v>0</v>
      </c>
      <c r="AR19" s="11">
        <f t="shared" si="18"/>
        <v>0</v>
      </c>
      <c r="AS19" s="14">
        <v>0</v>
      </c>
      <c r="AT19" s="9">
        <f t="shared" si="19"/>
        <v>0</v>
      </c>
    </row>
    <row r="20" spans="1:46" ht="12.75">
      <c r="A20">
        <v>18</v>
      </c>
      <c r="B20" s="7" t="s">
        <v>155</v>
      </c>
      <c r="C20" s="7" t="s">
        <v>9</v>
      </c>
      <c r="D20" s="3" t="s">
        <v>156</v>
      </c>
      <c r="F20" s="16"/>
      <c r="G20" s="16"/>
      <c r="H20" s="16"/>
      <c r="I20" s="4">
        <f t="shared" si="0"/>
        <v>0</v>
      </c>
      <c r="J20" s="5">
        <f t="shared" si="1"/>
        <v>0</v>
      </c>
      <c r="K20" s="6"/>
      <c r="L20" s="28">
        <v>0</v>
      </c>
      <c r="M20" s="28">
        <v>0</v>
      </c>
      <c r="N20" s="28">
        <v>0</v>
      </c>
      <c r="O20" s="25">
        <v>0</v>
      </c>
      <c r="P20" s="22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>
        <f t="shared" si="2"/>
        <v>0</v>
      </c>
      <c r="AA20">
        <f t="shared" si="3"/>
        <v>0</v>
      </c>
      <c r="AB20" s="13">
        <f t="shared" si="4"/>
        <v>0</v>
      </c>
      <c r="AC20" s="13">
        <f t="shared" si="5"/>
        <v>0</v>
      </c>
      <c r="AD20" s="13">
        <f t="shared" si="6"/>
        <v>0</v>
      </c>
      <c r="AE20" s="9">
        <f t="shared" si="7"/>
        <v>0</v>
      </c>
      <c r="AF20" s="13">
        <f t="shared" si="8"/>
        <v>0</v>
      </c>
      <c r="AG20">
        <f t="shared" si="9"/>
        <v>0</v>
      </c>
      <c r="AH20" s="9">
        <f>ROUND(IF(K20=3%,$J$359*#REF!,0),0)</f>
        <v>0</v>
      </c>
      <c r="AI20" s="9">
        <f t="shared" si="10"/>
        <v>0</v>
      </c>
      <c r="AJ20" s="9">
        <f t="shared" si="11"/>
        <v>0</v>
      </c>
      <c r="AK20" s="9">
        <f t="shared" si="12"/>
        <v>0</v>
      </c>
      <c r="AL20" s="11">
        <f t="shared" si="13"/>
        <v>0</v>
      </c>
      <c r="AM20" s="9">
        <f>IF(K20=3%,ROUND($J$361*#REF!,0),0)</f>
        <v>0</v>
      </c>
      <c r="AN20" s="14">
        <f t="shared" si="14"/>
        <v>0</v>
      </c>
      <c r="AO20" s="14">
        <f t="shared" si="15"/>
        <v>0</v>
      </c>
      <c r="AP20" s="9">
        <f t="shared" si="16"/>
        <v>0</v>
      </c>
      <c r="AQ20" s="14">
        <f t="shared" si="17"/>
        <v>0</v>
      </c>
      <c r="AR20" s="11">
        <f t="shared" si="18"/>
        <v>0</v>
      </c>
      <c r="AS20" s="14">
        <v>0</v>
      </c>
      <c r="AT20" s="9">
        <f t="shared" si="19"/>
        <v>0</v>
      </c>
    </row>
    <row r="21" spans="1:46" ht="12.75">
      <c r="A21">
        <v>19</v>
      </c>
      <c r="B21" s="7" t="s">
        <v>19</v>
      </c>
      <c r="C21" s="7" t="s">
        <v>9</v>
      </c>
      <c r="D21" s="3" t="s">
        <v>20</v>
      </c>
      <c r="E21">
        <v>2004</v>
      </c>
      <c r="F21" s="17">
        <v>146695.1</v>
      </c>
      <c r="G21" s="17">
        <v>4556.58</v>
      </c>
      <c r="H21" s="17">
        <v>0</v>
      </c>
      <c r="I21" s="4">
        <f t="shared" si="0"/>
        <v>142138.52000000002</v>
      </c>
      <c r="J21" s="5">
        <f t="shared" si="1"/>
        <v>142139</v>
      </c>
      <c r="K21" s="6">
        <v>0.01</v>
      </c>
      <c r="L21" s="28">
        <v>38133</v>
      </c>
      <c r="M21" s="28">
        <v>0</v>
      </c>
      <c r="N21" s="28">
        <v>0</v>
      </c>
      <c r="O21" s="25">
        <v>38142</v>
      </c>
      <c r="P21" s="22">
        <v>0.2683</v>
      </c>
      <c r="Q21" s="9">
        <v>89962</v>
      </c>
      <c r="R21" s="9">
        <v>93534</v>
      </c>
      <c r="S21" s="9">
        <v>109333</v>
      </c>
      <c r="T21" s="9">
        <v>112353</v>
      </c>
      <c r="U21" s="9">
        <v>81911</v>
      </c>
      <c r="V21" s="9">
        <v>44151</v>
      </c>
      <c r="W21" s="9">
        <v>35100</v>
      </c>
      <c r="X21" s="9">
        <v>35915</v>
      </c>
      <c r="Y21" s="9">
        <v>38142</v>
      </c>
      <c r="Z21">
        <f t="shared" si="2"/>
        <v>26.83</v>
      </c>
      <c r="AA21">
        <f t="shared" si="3"/>
        <v>26.83</v>
      </c>
      <c r="AB21" s="13">
        <f t="shared" si="4"/>
        <v>38132.70772</v>
      </c>
      <c r="AC21" s="13">
        <f t="shared" si="5"/>
        <v>38132.70772</v>
      </c>
      <c r="AD21" s="13">
        <f t="shared" si="6"/>
        <v>-0.29228000000148313</v>
      </c>
      <c r="AE21" s="9">
        <f t="shared" si="7"/>
        <v>38133</v>
      </c>
      <c r="AF21" s="13">
        <f t="shared" si="8"/>
        <v>0.29228000000148313</v>
      </c>
      <c r="AG21">
        <f t="shared" si="9"/>
        <v>26.83</v>
      </c>
      <c r="AH21" s="9">
        <f>ROUND(IF(K21=3%,$J$359*#REF!,0),0)</f>
        <v>0</v>
      </c>
      <c r="AI21" s="9">
        <f t="shared" si="10"/>
        <v>38133</v>
      </c>
      <c r="AJ21" s="9">
        <f t="shared" si="11"/>
        <v>0</v>
      </c>
      <c r="AK21" s="9">
        <f t="shared" si="12"/>
        <v>38133</v>
      </c>
      <c r="AL21" s="11">
        <f t="shared" si="13"/>
        <v>26.83</v>
      </c>
      <c r="AM21" s="9">
        <f>IF(K21=3%,ROUND($J$361*#REF!,0),0)</f>
        <v>0</v>
      </c>
      <c r="AN21" s="14">
        <f t="shared" si="14"/>
        <v>38133</v>
      </c>
      <c r="AO21" s="14">
        <f t="shared" si="15"/>
        <v>0</v>
      </c>
      <c r="AP21" s="9">
        <f t="shared" si="16"/>
        <v>38133</v>
      </c>
      <c r="AQ21" s="14">
        <f t="shared" si="17"/>
        <v>0</v>
      </c>
      <c r="AR21" s="11">
        <f t="shared" si="18"/>
        <v>26.83</v>
      </c>
      <c r="AS21" s="14">
        <v>9</v>
      </c>
      <c r="AT21" s="9">
        <f t="shared" si="19"/>
        <v>38142</v>
      </c>
    </row>
    <row r="22" spans="1:46" ht="12.75">
      <c r="A22">
        <v>20</v>
      </c>
      <c r="B22" s="7" t="s">
        <v>157</v>
      </c>
      <c r="C22" s="7" t="s">
        <v>9</v>
      </c>
      <c r="D22" s="3" t="s">
        <v>158</v>
      </c>
      <c r="E22">
        <v>2005</v>
      </c>
      <c r="F22" s="17">
        <v>2876703.06</v>
      </c>
      <c r="G22" s="17">
        <v>18117.22</v>
      </c>
      <c r="H22" s="17">
        <v>0</v>
      </c>
      <c r="I22" s="4">
        <f t="shared" si="0"/>
        <v>2858585.84</v>
      </c>
      <c r="J22" s="5">
        <f t="shared" si="1"/>
        <v>2858586</v>
      </c>
      <c r="K22" s="6">
        <v>0.03</v>
      </c>
      <c r="L22" s="28">
        <v>766895</v>
      </c>
      <c r="M22" s="28">
        <v>20221</v>
      </c>
      <c r="N22" s="28">
        <v>11811</v>
      </c>
      <c r="O22" s="25">
        <v>799154</v>
      </c>
      <c r="P22" s="22">
        <v>0.27949999999999997</v>
      </c>
      <c r="Q22" s="9">
        <v>0</v>
      </c>
      <c r="R22" s="9">
        <v>2278621</v>
      </c>
      <c r="S22" s="9">
        <v>2359154</v>
      </c>
      <c r="T22" s="9">
        <v>2460379</v>
      </c>
      <c r="U22" s="9">
        <v>1765694</v>
      </c>
      <c r="V22" s="9">
        <v>949652</v>
      </c>
      <c r="W22" s="9">
        <v>760719</v>
      </c>
      <c r="X22" s="9">
        <v>765460</v>
      </c>
      <c r="Y22" s="9">
        <v>799154</v>
      </c>
      <c r="Z22">
        <f t="shared" si="2"/>
        <v>26.83</v>
      </c>
      <c r="AA22" t="e">
        <f t="shared" si="3"/>
        <v>#REF!</v>
      </c>
      <c r="AB22" s="13">
        <f t="shared" si="4"/>
        <v>766894.54998</v>
      </c>
      <c r="AC22" s="13">
        <f t="shared" si="5"/>
        <v>766894.54998</v>
      </c>
      <c r="AD22" s="13">
        <f t="shared" si="6"/>
        <v>-0.4500199999893084</v>
      </c>
      <c r="AE22" s="9">
        <f t="shared" si="7"/>
        <v>766895</v>
      </c>
      <c r="AF22" s="13">
        <f t="shared" si="8"/>
        <v>0.4500199999893084</v>
      </c>
      <c r="AG22">
        <f t="shared" si="9"/>
        <v>26.83</v>
      </c>
      <c r="AH22" s="9" t="e">
        <f>ROUND(IF(K22=3%,$J$359*#REF!,0),0)</f>
        <v>#REF!</v>
      </c>
      <c r="AI22" s="9" t="e">
        <f t="shared" si="10"/>
        <v>#REF!</v>
      </c>
      <c r="AJ22" s="9" t="e">
        <f t="shared" si="11"/>
        <v>#REF!</v>
      </c>
      <c r="AK22" s="9" t="e">
        <f t="shared" si="12"/>
        <v>#REF!</v>
      </c>
      <c r="AL22" s="11" t="e">
        <f t="shared" si="13"/>
        <v>#REF!</v>
      </c>
      <c r="AM22" s="9" t="e">
        <f>IF(K22=3%,ROUND($J$361*#REF!,0),0)</f>
        <v>#REF!</v>
      </c>
      <c r="AN22" s="14" t="e">
        <f t="shared" si="14"/>
        <v>#REF!</v>
      </c>
      <c r="AO22" s="14" t="e">
        <f t="shared" si="15"/>
        <v>#REF!</v>
      </c>
      <c r="AP22" s="9" t="e">
        <f t="shared" si="16"/>
        <v>#REF!</v>
      </c>
      <c r="AQ22" s="14" t="e">
        <f t="shared" si="17"/>
        <v>#REF!</v>
      </c>
      <c r="AR22" s="11" t="e">
        <f t="shared" si="18"/>
        <v>#REF!</v>
      </c>
      <c r="AS22" s="14">
        <v>227</v>
      </c>
      <c r="AT22" s="9" t="e">
        <f t="shared" si="19"/>
        <v>#REF!</v>
      </c>
    </row>
    <row r="23" spans="1:46" ht="12.75">
      <c r="A23">
        <v>21</v>
      </c>
      <c r="B23" s="7" t="s">
        <v>159</v>
      </c>
      <c r="C23" s="7" t="s">
        <v>9</v>
      </c>
      <c r="D23" s="3" t="s">
        <v>160</v>
      </c>
      <c r="F23" s="16"/>
      <c r="G23" s="16"/>
      <c r="H23" s="16"/>
      <c r="I23" s="4">
        <f t="shared" si="0"/>
        <v>0</v>
      </c>
      <c r="J23" s="5">
        <f t="shared" si="1"/>
        <v>0</v>
      </c>
      <c r="K23" s="6"/>
      <c r="L23" s="28">
        <v>0</v>
      </c>
      <c r="M23" s="28">
        <v>0</v>
      </c>
      <c r="N23" s="28">
        <v>0</v>
      </c>
      <c r="O23" s="25">
        <v>0</v>
      </c>
      <c r="P23" s="22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>
        <f t="shared" si="2"/>
        <v>0</v>
      </c>
      <c r="AA23">
        <f t="shared" si="3"/>
        <v>0</v>
      </c>
      <c r="AB23" s="13">
        <f t="shared" si="4"/>
        <v>0</v>
      </c>
      <c r="AC23" s="13">
        <f t="shared" si="5"/>
        <v>0</v>
      </c>
      <c r="AD23" s="13">
        <f t="shared" si="6"/>
        <v>0</v>
      </c>
      <c r="AE23" s="9">
        <f t="shared" si="7"/>
        <v>0</v>
      </c>
      <c r="AF23" s="13">
        <f t="shared" si="8"/>
        <v>0</v>
      </c>
      <c r="AG23">
        <f t="shared" si="9"/>
        <v>0</v>
      </c>
      <c r="AH23" s="9">
        <f>ROUND(IF(K23=3%,$J$359*#REF!,0),0)</f>
        <v>0</v>
      </c>
      <c r="AI23" s="9">
        <f t="shared" si="10"/>
        <v>0</v>
      </c>
      <c r="AJ23" s="9">
        <f t="shared" si="11"/>
        <v>0</v>
      </c>
      <c r="AK23" s="9">
        <f t="shared" si="12"/>
        <v>0</v>
      </c>
      <c r="AL23" s="11">
        <f t="shared" si="13"/>
        <v>0</v>
      </c>
      <c r="AM23" s="9">
        <f>IF(K23=3%,ROUND($J$361*#REF!,0),0)</f>
        <v>0</v>
      </c>
      <c r="AN23" s="14">
        <f t="shared" si="14"/>
        <v>0</v>
      </c>
      <c r="AO23" s="14">
        <f t="shared" si="15"/>
        <v>0</v>
      </c>
      <c r="AP23" s="9">
        <f t="shared" si="16"/>
        <v>0</v>
      </c>
      <c r="AQ23" s="14">
        <f t="shared" si="17"/>
        <v>0</v>
      </c>
      <c r="AR23" s="11">
        <f t="shared" si="18"/>
        <v>0</v>
      </c>
      <c r="AS23" s="14">
        <v>0</v>
      </c>
      <c r="AT23" s="9">
        <f t="shared" si="19"/>
        <v>0</v>
      </c>
    </row>
    <row r="24" spans="1:46" ht="12.75">
      <c r="A24">
        <v>22</v>
      </c>
      <c r="B24" s="7" t="s">
        <v>161</v>
      </c>
      <c r="C24" s="7" t="s">
        <v>9</v>
      </c>
      <c r="D24" s="3" t="s">
        <v>162</v>
      </c>
      <c r="E24">
        <v>2009</v>
      </c>
      <c r="F24" s="17">
        <v>58764.01</v>
      </c>
      <c r="G24" s="17">
        <v>747.44</v>
      </c>
      <c r="H24" s="17">
        <v>16.95</v>
      </c>
      <c r="I24" s="4">
        <f t="shared" si="0"/>
        <v>57999.62</v>
      </c>
      <c r="J24" s="5">
        <f t="shared" si="1"/>
        <v>58000</v>
      </c>
      <c r="K24" s="6">
        <v>0.015</v>
      </c>
      <c r="L24" s="28">
        <v>15560</v>
      </c>
      <c r="M24" s="28">
        <v>0</v>
      </c>
      <c r="N24" s="28">
        <v>0</v>
      </c>
      <c r="O24" s="25">
        <v>15563</v>
      </c>
      <c r="P24" s="22">
        <v>0.2683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11779</v>
      </c>
      <c r="W24" s="9">
        <v>9588</v>
      </c>
      <c r="X24" s="9">
        <v>13954</v>
      </c>
      <c r="Y24" s="9">
        <v>15563</v>
      </c>
      <c r="Z24">
        <f t="shared" si="2"/>
        <v>26.83</v>
      </c>
      <c r="AA24">
        <f t="shared" si="3"/>
        <v>26.83</v>
      </c>
      <c r="AB24" s="13">
        <f t="shared" si="4"/>
        <v>15560.09996</v>
      </c>
      <c r="AC24" s="13">
        <f t="shared" si="5"/>
        <v>15560.09996</v>
      </c>
      <c r="AD24" s="13">
        <f t="shared" si="6"/>
        <v>0.0999599999995553</v>
      </c>
      <c r="AE24" s="9">
        <f t="shared" si="7"/>
        <v>15560</v>
      </c>
      <c r="AF24" s="13">
        <f t="shared" si="8"/>
        <v>-0.0999599999995553</v>
      </c>
      <c r="AG24">
        <f t="shared" si="9"/>
        <v>26.83</v>
      </c>
      <c r="AH24" s="9">
        <f>ROUND(IF(K24=3%,$J$359*#REF!,0),0)</f>
        <v>0</v>
      </c>
      <c r="AI24" s="9">
        <f t="shared" si="10"/>
        <v>15560</v>
      </c>
      <c r="AJ24" s="9">
        <f t="shared" si="11"/>
        <v>0</v>
      </c>
      <c r="AK24" s="9">
        <f t="shared" si="12"/>
        <v>15560</v>
      </c>
      <c r="AL24" s="11">
        <f t="shared" si="13"/>
        <v>26.83</v>
      </c>
      <c r="AM24" s="9">
        <f>IF(K24=3%,ROUND($J$361*#REF!,0),0)</f>
        <v>0</v>
      </c>
      <c r="AN24" s="14">
        <f t="shared" si="14"/>
        <v>15560</v>
      </c>
      <c r="AO24" s="14">
        <f t="shared" si="15"/>
        <v>0</v>
      </c>
      <c r="AP24" s="9">
        <f t="shared" si="16"/>
        <v>15560</v>
      </c>
      <c r="AQ24" s="14">
        <f t="shared" si="17"/>
        <v>0</v>
      </c>
      <c r="AR24" s="11">
        <f t="shared" si="18"/>
        <v>26.83</v>
      </c>
      <c r="AS24" s="14">
        <v>3</v>
      </c>
      <c r="AT24" s="9">
        <f t="shared" si="19"/>
        <v>15563</v>
      </c>
    </row>
    <row r="25" spans="1:46" ht="12.75">
      <c r="A25">
        <v>23</v>
      </c>
      <c r="B25" s="7" t="s">
        <v>21</v>
      </c>
      <c r="C25" s="7" t="s">
        <v>9</v>
      </c>
      <c r="D25" s="3" t="s">
        <v>22</v>
      </c>
      <c r="E25">
        <v>2002</v>
      </c>
      <c r="F25" s="17">
        <v>1295436</v>
      </c>
      <c r="G25" s="17">
        <v>22114</v>
      </c>
      <c r="H25" s="17">
        <v>4248</v>
      </c>
      <c r="I25" s="4">
        <f t="shared" si="0"/>
        <v>1269074</v>
      </c>
      <c r="J25" s="5">
        <f t="shared" si="1"/>
        <v>1269074</v>
      </c>
      <c r="K25" s="6">
        <v>0.03</v>
      </c>
      <c r="L25" s="28">
        <v>340464</v>
      </c>
      <c r="M25" s="28">
        <v>24265</v>
      </c>
      <c r="N25" s="28">
        <v>14173</v>
      </c>
      <c r="O25" s="25">
        <v>379041</v>
      </c>
      <c r="P25" s="22">
        <v>0.2986</v>
      </c>
      <c r="Q25" s="9">
        <v>870283</v>
      </c>
      <c r="R25" s="9">
        <v>918041</v>
      </c>
      <c r="S25" s="9">
        <v>963720</v>
      </c>
      <c r="T25" s="9">
        <v>1010047</v>
      </c>
      <c r="U25" s="9">
        <v>786328</v>
      </c>
      <c r="V25" s="9">
        <v>443486</v>
      </c>
      <c r="W25" s="9">
        <v>348491</v>
      </c>
      <c r="X25" s="9">
        <v>356822</v>
      </c>
      <c r="Y25" s="9">
        <v>379041</v>
      </c>
      <c r="Z25">
        <f t="shared" si="2"/>
        <v>26.83</v>
      </c>
      <c r="AA25" t="e">
        <f t="shared" si="3"/>
        <v>#REF!</v>
      </c>
      <c r="AB25" s="13">
        <f t="shared" si="4"/>
        <v>340464.10852</v>
      </c>
      <c r="AC25" s="13">
        <f t="shared" si="5"/>
        <v>340464.10852</v>
      </c>
      <c r="AD25" s="13">
        <f t="shared" si="6"/>
        <v>0.10852000000886619</v>
      </c>
      <c r="AE25" s="9">
        <f t="shared" si="7"/>
        <v>340464</v>
      </c>
      <c r="AF25" s="13">
        <f t="shared" si="8"/>
        <v>-0.10852000000886619</v>
      </c>
      <c r="AG25">
        <f t="shared" si="9"/>
        <v>26.83</v>
      </c>
      <c r="AH25" s="9" t="e">
        <f>ROUND(IF(K25=3%,$J$359*#REF!,0),0)</f>
        <v>#REF!</v>
      </c>
      <c r="AI25" s="9" t="e">
        <f t="shared" si="10"/>
        <v>#REF!</v>
      </c>
      <c r="AJ25" s="9" t="e">
        <f t="shared" si="11"/>
        <v>#REF!</v>
      </c>
      <c r="AK25" s="9" t="e">
        <f t="shared" si="12"/>
        <v>#REF!</v>
      </c>
      <c r="AL25" s="11" t="e">
        <f t="shared" si="13"/>
        <v>#REF!</v>
      </c>
      <c r="AM25" s="9" t="e">
        <f>IF(K25=3%,ROUND($J$361*#REF!,0),0)</f>
        <v>#REF!</v>
      </c>
      <c r="AN25" s="14" t="e">
        <f t="shared" si="14"/>
        <v>#REF!</v>
      </c>
      <c r="AO25" s="14" t="e">
        <f t="shared" si="15"/>
        <v>#REF!</v>
      </c>
      <c r="AP25" s="9" t="e">
        <f t="shared" si="16"/>
        <v>#REF!</v>
      </c>
      <c r="AQ25" s="14" t="e">
        <f t="shared" si="17"/>
        <v>#REF!</v>
      </c>
      <c r="AR25" s="11" t="e">
        <f t="shared" si="18"/>
        <v>#REF!</v>
      </c>
      <c r="AS25" s="14">
        <v>139</v>
      </c>
      <c r="AT25" s="9" t="e">
        <f t="shared" si="19"/>
        <v>#REF!</v>
      </c>
    </row>
    <row r="26" spans="1:46" ht="12.75">
      <c r="A26">
        <v>24</v>
      </c>
      <c r="B26" s="7" t="s">
        <v>163</v>
      </c>
      <c r="C26" s="7" t="s">
        <v>9</v>
      </c>
      <c r="D26" s="3" t="s">
        <v>164</v>
      </c>
      <c r="E26">
        <v>2006</v>
      </c>
      <c r="F26" s="17">
        <v>191390.89</v>
      </c>
      <c r="G26" s="17">
        <v>1609.04</v>
      </c>
      <c r="H26" s="17">
        <v>240.58</v>
      </c>
      <c r="I26" s="4">
        <f t="shared" si="0"/>
        <v>189541.27000000002</v>
      </c>
      <c r="J26" s="5">
        <f t="shared" si="1"/>
        <v>189541</v>
      </c>
      <c r="K26" s="6">
        <v>0.015</v>
      </c>
      <c r="L26" s="28">
        <v>50850</v>
      </c>
      <c r="M26" s="28">
        <v>0</v>
      </c>
      <c r="N26" s="28">
        <v>0</v>
      </c>
      <c r="O26" s="25">
        <v>50862</v>
      </c>
      <c r="P26" s="22">
        <v>0.2683</v>
      </c>
      <c r="Q26" s="9">
        <v>0</v>
      </c>
      <c r="R26" s="9">
        <v>0</v>
      </c>
      <c r="S26" s="9">
        <v>144216</v>
      </c>
      <c r="T26" s="9">
        <v>159175</v>
      </c>
      <c r="U26" s="9">
        <v>115828</v>
      </c>
      <c r="V26" s="9">
        <v>63189</v>
      </c>
      <c r="W26" s="9">
        <v>49867</v>
      </c>
      <c r="X26" s="9">
        <v>49991</v>
      </c>
      <c r="Y26" s="9">
        <v>50862</v>
      </c>
      <c r="Z26">
        <f t="shared" si="2"/>
        <v>26.83</v>
      </c>
      <c r="AA26">
        <f t="shared" si="3"/>
        <v>26.83</v>
      </c>
      <c r="AB26" s="13">
        <f t="shared" si="4"/>
        <v>50849.60183</v>
      </c>
      <c r="AC26" s="13">
        <f t="shared" si="5"/>
        <v>50849.60183</v>
      </c>
      <c r="AD26" s="13">
        <f t="shared" si="6"/>
        <v>-0.39817000000039116</v>
      </c>
      <c r="AE26" s="9">
        <f t="shared" si="7"/>
        <v>50850</v>
      </c>
      <c r="AF26" s="13">
        <f t="shared" si="8"/>
        <v>0.39817000000039116</v>
      </c>
      <c r="AG26">
        <f t="shared" si="9"/>
        <v>26.83</v>
      </c>
      <c r="AH26" s="9">
        <f>ROUND(IF(K26=3%,$J$359*#REF!,0),0)</f>
        <v>0</v>
      </c>
      <c r="AI26" s="9">
        <f t="shared" si="10"/>
        <v>50850</v>
      </c>
      <c r="AJ26" s="9">
        <f t="shared" si="11"/>
        <v>0</v>
      </c>
      <c r="AK26" s="9">
        <f t="shared" si="12"/>
        <v>50850</v>
      </c>
      <c r="AL26" s="11">
        <f t="shared" si="13"/>
        <v>26.83</v>
      </c>
      <c r="AM26" s="9">
        <f>IF(K26=3%,ROUND($J$361*#REF!,0),0)</f>
        <v>0</v>
      </c>
      <c r="AN26" s="14">
        <f t="shared" si="14"/>
        <v>50850</v>
      </c>
      <c r="AO26" s="14">
        <f t="shared" si="15"/>
        <v>0</v>
      </c>
      <c r="AP26" s="9">
        <f t="shared" si="16"/>
        <v>50850</v>
      </c>
      <c r="AQ26" s="14">
        <f t="shared" si="17"/>
        <v>0</v>
      </c>
      <c r="AR26" s="11">
        <f t="shared" si="18"/>
        <v>26.83</v>
      </c>
      <c r="AS26" s="14">
        <v>12</v>
      </c>
      <c r="AT26" s="9">
        <f t="shared" si="19"/>
        <v>50862</v>
      </c>
    </row>
    <row r="27" spans="1:46" ht="12.75">
      <c r="A27">
        <v>25</v>
      </c>
      <c r="B27" s="7" t="s">
        <v>165</v>
      </c>
      <c r="C27" s="7" t="s">
        <v>9</v>
      </c>
      <c r="D27" s="3" t="s">
        <v>166</v>
      </c>
      <c r="F27" s="16"/>
      <c r="G27" s="16"/>
      <c r="H27" s="16"/>
      <c r="I27" s="4">
        <f t="shared" si="0"/>
        <v>0</v>
      </c>
      <c r="J27" s="5">
        <f t="shared" si="1"/>
        <v>0</v>
      </c>
      <c r="K27" s="6"/>
      <c r="L27" s="28">
        <v>0</v>
      </c>
      <c r="M27" s="28">
        <v>0</v>
      </c>
      <c r="N27" s="28">
        <v>0</v>
      </c>
      <c r="O27" s="25">
        <v>0</v>
      </c>
      <c r="P27" s="22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>
        <f t="shared" si="2"/>
        <v>0</v>
      </c>
      <c r="AA27">
        <f t="shared" si="3"/>
        <v>0</v>
      </c>
      <c r="AB27" s="13">
        <f t="shared" si="4"/>
        <v>0</v>
      </c>
      <c r="AC27" s="13">
        <f t="shared" si="5"/>
        <v>0</v>
      </c>
      <c r="AD27" s="13">
        <f t="shared" si="6"/>
        <v>0</v>
      </c>
      <c r="AE27" s="9">
        <f t="shared" si="7"/>
        <v>0</v>
      </c>
      <c r="AF27" s="13">
        <f t="shared" si="8"/>
        <v>0</v>
      </c>
      <c r="AG27">
        <f t="shared" si="9"/>
        <v>0</v>
      </c>
      <c r="AH27" s="9">
        <f>ROUND(IF(K27=3%,$J$359*#REF!,0),0)</f>
        <v>0</v>
      </c>
      <c r="AI27" s="9">
        <f t="shared" si="10"/>
        <v>0</v>
      </c>
      <c r="AJ27" s="9">
        <f t="shared" si="11"/>
        <v>0</v>
      </c>
      <c r="AK27" s="9">
        <f t="shared" si="12"/>
        <v>0</v>
      </c>
      <c r="AL27" s="11">
        <f t="shared" si="13"/>
        <v>0</v>
      </c>
      <c r="AM27" s="9">
        <f>IF(K27=3%,ROUND($J$361*#REF!,0),0)</f>
        <v>0</v>
      </c>
      <c r="AN27" s="14">
        <f t="shared" si="14"/>
        <v>0</v>
      </c>
      <c r="AO27" s="14">
        <f t="shared" si="15"/>
        <v>0</v>
      </c>
      <c r="AP27" s="9">
        <f t="shared" si="16"/>
        <v>0</v>
      </c>
      <c r="AQ27" s="14">
        <f t="shared" si="17"/>
        <v>0</v>
      </c>
      <c r="AR27" s="11">
        <f t="shared" si="18"/>
        <v>0</v>
      </c>
      <c r="AS27" s="14">
        <v>0</v>
      </c>
      <c r="AT27" s="9">
        <f t="shared" si="19"/>
        <v>0</v>
      </c>
    </row>
    <row r="28" spans="1:46" ht="12.75">
      <c r="A28">
        <v>26</v>
      </c>
      <c r="B28" s="7" t="s">
        <v>167</v>
      </c>
      <c r="C28" s="7" t="s">
        <v>9</v>
      </c>
      <c r="D28" s="3" t="s">
        <v>168</v>
      </c>
      <c r="E28">
        <v>2012</v>
      </c>
      <c r="F28" s="17">
        <v>882337.07</v>
      </c>
      <c r="G28" s="17">
        <v>14265.35</v>
      </c>
      <c r="H28" s="17">
        <v>0</v>
      </c>
      <c r="I28" s="4">
        <f t="shared" si="0"/>
        <v>868071.72</v>
      </c>
      <c r="J28" s="5">
        <f t="shared" si="1"/>
        <v>868072</v>
      </c>
      <c r="K28" s="6">
        <v>0.015</v>
      </c>
      <c r="L28" s="28">
        <v>232884</v>
      </c>
      <c r="M28" s="28">
        <v>0</v>
      </c>
      <c r="N28" s="28">
        <v>0</v>
      </c>
      <c r="O28" s="25">
        <v>232884</v>
      </c>
      <c r="P28" s="22">
        <v>0.2683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232884</v>
      </c>
      <c r="Z28">
        <f t="shared" si="2"/>
        <v>26.83</v>
      </c>
      <c r="AA28">
        <f t="shared" si="3"/>
        <v>26.83</v>
      </c>
      <c r="AB28" s="13">
        <f t="shared" si="4"/>
        <v>232884.26019</v>
      </c>
      <c r="AC28" s="13">
        <f t="shared" si="5"/>
        <v>232884.26019</v>
      </c>
      <c r="AD28" s="13">
        <f t="shared" si="6"/>
        <v>0.26019000000087544</v>
      </c>
      <c r="AE28" s="9">
        <f t="shared" si="7"/>
        <v>232884</v>
      </c>
      <c r="AF28" s="13">
        <f t="shared" si="8"/>
        <v>-0.26019000000087544</v>
      </c>
      <c r="AG28">
        <f t="shared" si="9"/>
        <v>26.83</v>
      </c>
      <c r="AH28" s="9">
        <f>ROUND(IF(K28=3%,$J$359*#REF!,0),0)</f>
        <v>0</v>
      </c>
      <c r="AI28" s="9">
        <f t="shared" si="10"/>
        <v>232884</v>
      </c>
      <c r="AJ28" s="9">
        <f t="shared" si="11"/>
        <v>0</v>
      </c>
      <c r="AK28" s="9">
        <f t="shared" si="12"/>
        <v>232884</v>
      </c>
      <c r="AL28" s="11">
        <f t="shared" si="13"/>
        <v>26.83</v>
      </c>
      <c r="AM28" s="9">
        <f>IF(K28=3%,ROUND($J$361*#REF!,0),0)</f>
        <v>0</v>
      </c>
      <c r="AN28" s="14">
        <f t="shared" si="14"/>
        <v>232884</v>
      </c>
      <c r="AO28" s="14">
        <f t="shared" si="15"/>
        <v>0</v>
      </c>
      <c r="AP28" s="9">
        <f t="shared" si="16"/>
        <v>232884</v>
      </c>
      <c r="AQ28" s="14">
        <f t="shared" si="17"/>
        <v>0</v>
      </c>
      <c r="AR28" s="11">
        <f t="shared" si="18"/>
        <v>26.83</v>
      </c>
      <c r="AS28" s="14">
        <v>0</v>
      </c>
      <c r="AT28" s="9">
        <f t="shared" si="19"/>
        <v>232884</v>
      </c>
    </row>
    <row r="29" spans="1:46" ht="12.75">
      <c r="A29">
        <v>27</v>
      </c>
      <c r="B29" s="7" t="s">
        <v>169</v>
      </c>
      <c r="C29" s="7" t="s">
        <v>9</v>
      </c>
      <c r="D29" s="3" t="s">
        <v>170</v>
      </c>
      <c r="F29" s="16"/>
      <c r="G29" s="16"/>
      <c r="H29" s="16"/>
      <c r="I29" s="4">
        <f t="shared" si="0"/>
        <v>0</v>
      </c>
      <c r="J29" s="5">
        <f t="shared" si="1"/>
        <v>0</v>
      </c>
      <c r="K29" s="6"/>
      <c r="L29" s="28">
        <v>0</v>
      </c>
      <c r="M29" s="28">
        <v>0</v>
      </c>
      <c r="N29" s="28">
        <v>0</v>
      </c>
      <c r="O29" s="25">
        <v>0</v>
      </c>
      <c r="P29" s="22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>
        <f t="shared" si="2"/>
        <v>0</v>
      </c>
      <c r="AA29">
        <f t="shared" si="3"/>
        <v>0</v>
      </c>
      <c r="AB29" s="13">
        <f t="shared" si="4"/>
        <v>0</v>
      </c>
      <c r="AC29" s="13">
        <f t="shared" si="5"/>
        <v>0</v>
      </c>
      <c r="AD29" s="13">
        <f t="shared" si="6"/>
        <v>0</v>
      </c>
      <c r="AE29" s="9">
        <f t="shared" si="7"/>
        <v>0</v>
      </c>
      <c r="AF29" s="13">
        <f t="shared" si="8"/>
        <v>0</v>
      </c>
      <c r="AG29">
        <f t="shared" si="9"/>
        <v>0</v>
      </c>
      <c r="AH29" s="9">
        <f>ROUND(IF(K29=3%,$J$359*#REF!,0),0)</f>
        <v>0</v>
      </c>
      <c r="AI29" s="9">
        <f t="shared" si="10"/>
        <v>0</v>
      </c>
      <c r="AJ29" s="9">
        <f t="shared" si="11"/>
        <v>0</v>
      </c>
      <c r="AK29" s="9">
        <f t="shared" si="12"/>
        <v>0</v>
      </c>
      <c r="AL29" s="11">
        <f t="shared" si="13"/>
        <v>0</v>
      </c>
      <c r="AM29" s="9">
        <f>IF(K29=3%,ROUND($J$361*#REF!,0),0)</f>
        <v>0</v>
      </c>
      <c r="AN29" s="14">
        <f t="shared" si="14"/>
        <v>0</v>
      </c>
      <c r="AO29" s="14">
        <f t="shared" si="15"/>
        <v>0</v>
      </c>
      <c r="AP29" s="9">
        <f t="shared" si="16"/>
        <v>0</v>
      </c>
      <c r="AQ29" s="14">
        <f t="shared" si="17"/>
        <v>0</v>
      </c>
      <c r="AR29" s="11">
        <f t="shared" si="18"/>
        <v>0</v>
      </c>
      <c r="AS29" s="14">
        <v>0</v>
      </c>
      <c r="AT29" s="9">
        <f t="shared" si="19"/>
        <v>0</v>
      </c>
    </row>
    <row r="30" spans="1:46" ht="12.75">
      <c r="A30">
        <v>28</v>
      </c>
      <c r="B30" s="7" t="s">
        <v>171</v>
      </c>
      <c r="C30" s="7" t="s">
        <v>9</v>
      </c>
      <c r="D30" s="3" t="s">
        <v>172</v>
      </c>
      <c r="F30" s="16">
        <v>0</v>
      </c>
      <c r="G30" s="16">
        <v>0</v>
      </c>
      <c r="H30" s="16">
        <v>0</v>
      </c>
      <c r="I30" s="4">
        <f t="shared" si="0"/>
        <v>0</v>
      </c>
      <c r="J30" s="5">
        <f t="shared" si="1"/>
        <v>0</v>
      </c>
      <c r="K30" s="6"/>
      <c r="L30" s="28">
        <v>0</v>
      </c>
      <c r="M30" s="28">
        <v>0</v>
      </c>
      <c r="N30" s="28">
        <v>0</v>
      </c>
      <c r="O30" s="25">
        <v>0</v>
      </c>
      <c r="P30" s="22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>
        <f t="shared" si="2"/>
        <v>0</v>
      </c>
      <c r="AA30">
        <f t="shared" si="3"/>
        <v>0</v>
      </c>
      <c r="AB30" s="13">
        <f t="shared" si="4"/>
        <v>0</v>
      </c>
      <c r="AC30" s="13">
        <f t="shared" si="5"/>
        <v>0</v>
      </c>
      <c r="AD30" s="13">
        <f t="shared" si="6"/>
        <v>0</v>
      </c>
      <c r="AE30" s="9">
        <f t="shared" si="7"/>
        <v>0</v>
      </c>
      <c r="AF30" s="13">
        <f t="shared" si="8"/>
        <v>0</v>
      </c>
      <c r="AG30">
        <f t="shared" si="9"/>
        <v>0</v>
      </c>
      <c r="AH30" s="9">
        <f>ROUND(IF(K30=3%,$J$359*#REF!,0),0)</f>
        <v>0</v>
      </c>
      <c r="AI30" s="9">
        <f t="shared" si="10"/>
        <v>0</v>
      </c>
      <c r="AJ30" s="9">
        <f t="shared" si="11"/>
        <v>0</v>
      </c>
      <c r="AK30" s="9">
        <f t="shared" si="12"/>
        <v>0</v>
      </c>
      <c r="AL30" s="11">
        <f t="shared" si="13"/>
        <v>0</v>
      </c>
      <c r="AM30" s="9">
        <f>IF(K30=3%,ROUND($J$361*#REF!,0),0)</f>
        <v>0</v>
      </c>
      <c r="AN30" s="14">
        <f t="shared" si="14"/>
        <v>0</v>
      </c>
      <c r="AO30" s="14">
        <f t="shared" si="15"/>
        <v>0</v>
      </c>
      <c r="AP30" s="9">
        <f t="shared" si="16"/>
        <v>0</v>
      </c>
      <c r="AQ30" s="14">
        <f t="shared" si="17"/>
        <v>0</v>
      </c>
      <c r="AR30" s="11">
        <f t="shared" si="18"/>
        <v>0</v>
      </c>
      <c r="AS30" s="14">
        <v>0</v>
      </c>
      <c r="AT30" s="9">
        <f t="shared" si="19"/>
        <v>0</v>
      </c>
    </row>
    <row r="31" spans="1:46" ht="12.75">
      <c r="A31">
        <v>29</v>
      </c>
      <c r="B31" s="7" t="s">
        <v>173</v>
      </c>
      <c r="C31" s="7" t="s">
        <v>9</v>
      </c>
      <c r="D31" s="3" t="s">
        <v>174</v>
      </c>
      <c r="F31" s="16"/>
      <c r="G31" s="16"/>
      <c r="H31" s="16"/>
      <c r="I31" s="4">
        <f t="shared" si="0"/>
        <v>0</v>
      </c>
      <c r="J31" s="5">
        <f t="shared" si="1"/>
        <v>0</v>
      </c>
      <c r="K31" s="6"/>
      <c r="L31" s="28">
        <v>0</v>
      </c>
      <c r="M31" s="28">
        <v>0</v>
      </c>
      <c r="N31" s="28">
        <v>0</v>
      </c>
      <c r="O31" s="25">
        <v>0</v>
      </c>
      <c r="P31" s="22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>
        <f t="shared" si="2"/>
        <v>0</v>
      </c>
      <c r="AA31">
        <f t="shared" si="3"/>
        <v>0</v>
      </c>
      <c r="AB31" s="13">
        <f t="shared" si="4"/>
        <v>0</v>
      </c>
      <c r="AC31" s="13">
        <f t="shared" si="5"/>
        <v>0</v>
      </c>
      <c r="AD31" s="13">
        <f t="shared" si="6"/>
        <v>0</v>
      </c>
      <c r="AE31" s="9">
        <f t="shared" si="7"/>
        <v>0</v>
      </c>
      <c r="AF31" s="13">
        <f t="shared" si="8"/>
        <v>0</v>
      </c>
      <c r="AG31">
        <f t="shared" si="9"/>
        <v>0</v>
      </c>
      <c r="AH31" s="9">
        <f>ROUND(IF(K31=3%,$J$359*#REF!,0),0)</f>
        <v>0</v>
      </c>
      <c r="AI31" s="9">
        <f t="shared" si="10"/>
        <v>0</v>
      </c>
      <c r="AJ31" s="9">
        <f t="shared" si="11"/>
        <v>0</v>
      </c>
      <c r="AK31" s="9">
        <f t="shared" si="12"/>
        <v>0</v>
      </c>
      <c r="AL31" s="11">
        <f t="shared" si="13"/>
        <v>0</v>
      </c>
      <c r="AM31" s="9">
        <f>IF(K31=3%,ROUND($J$361*#REF!,0),0)</f>
        <v>0</v>
      </c>
      <c r="AN31" s="14">
        <f t="shared" si="14"/>
        <v>0</v>
      </c>
      <c r="AO31" s="14">
        <f t="shared" si="15"/>
        <v>0</v>
      </c>
      <c r="AP31" s="9">
        <f t="shared" si="16"/>
        <v>0</v>
      </c>
      <c r="AQ31" s="14">
        <f t="shared" si="17"/>
        <v>0</v>
      </c>
      <c r="AR31" s="11">
        <f t="shared" si="18"/>
        <v>0</v>
      </c>
      <c r="AS31" s="14">
        <v>0</v>
      </c>
      <c r="AT31" s="9">
        <f t="shared" si="19"/>
        <v>0</v>
      </c>
    </row>
    <row r="32" spans="1:46" ht="12.75">
      <c r="A32">
        <v>30</v>
      </c>
      <c r="B32" s="7" t="s">
        <v>175</v>
      </c>
      <c r="C32" s="7" t="s">
        <v>9</v>
      </c>
      <c r="D32" s="3" t="s">
        <v>176</v>
      </c>
      <c r="F32" s="16"/>
      <c r="G32" s="16"/>
      <c r="H32" s="16"/>
      <c r="I32" s="4">
        <f t="shared" si="0"/>
        <v>0</v>
      </c>
      <c r="J32" s="5">
        <f t="shared" si="1"/>
        <v>0</v>
      </c>
      <c r="K32" s="6"/>
      <c r="L32" s="28">
        <v>0</v>
      </c>
      <c r="M32" s="28">
        <v>0</v>
      </c>
      <c r="N32" s="28">
        <v>0</v>
      </c>
      <c r="O32" s="25">
        <v>0</v>
      </c>
      <c r="P32" s="22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>
        <f t="shared" si="2"/>
        <v>0</v>
      </c>
      <c r="AA32">
        <f t="shared" si="3"/>
        <v>0</v>
      </c>
      <c r="AB32" s="13">
        <f t="shared" si="4"/>
        <v>0</v>
      </c>
      <c r="AC32" s="13">
        <f t="shared" si="5"/>
        <v>0</v>
      </c>
      <c r="AD32" s="13">
        <f t="shared" si="6"/>
        <v>0</v>
      </c>
      <c r="AE32" s="9">
        <f t="shared" si="7"/>
        <v>0</v>
      </c>
      <c r="AF32" s="13">
        <f t="shared" si="8"/>
        <v>0</v>
      </c>
      <c r="AG32">
        <f t="shared" si="9"/>
        <v>0</v>
      </c>
      <c r="AH32" s="9">
        <f>ROUND(IF(K32=3%,$J$359*#REF!,0),0)</f>
        <v>0</v>
      </c>
      <c r="AI32" s="9">
        <f t="shared" si="10"/>
        <v>0</v>
      </c>
      <c r="AJ32" s="9">
        <f t="shared" si="11"/>
        <v>0</v>
      </c>
      <c r="AK32" s="9">
        <f t="shared" si="12"/>
        <v>0</v>
      </c>
      <c r="AL32" s="11">
        <f t="shared" si="13"/>
        <v>0</v>
      </c>
      <c r="AM32" s="9">
        <f>IF(K32=3%,ROUND($J$361*#REF!,0),0)</f>
        <v>0</v>
      </c>
      <c r="AN32" s="14">
        <f t="shared" si="14"/>
        <v>0</v>
      </c>
      <c r="AO32" s="14">
        <f t="shared" si="15"/>
        <v>0</v>
      </c>
      <c r="AP32" s="9">
        <f t="shared" si="16"/>
        <v>0</v>
      </c>
      <c r="AQ32" s="14">
        <f t="shared" si="17"/>
        <v>0</v>
      </c>
      <c r="AR32" s="11">
        <f t="shared" si="18"/>
        <v>0</v>
      </c>
      <c r="AS32" s="14">
        <v>0</v>
      </c>
      <c r="AT32" s="9">
        <f t="shared" si="19"/>
        <v>0</v>
      </c>
    </row>
    <row r="33" spans="1:46" ht="12.75">
      <c r="A33">
        <v>31</v>
      </c>
      <c r="B33" s="7" t="s">
        <v>177</v>
      </c>
      <c r="C33" s="7" t="s">
        <v>9</v>
      </c>
      <c r="D33" s="3" t="s">
        <v>178</v>
      </c>
      <c r="F33" s="16"/>
      <c r="G33" s="16"/>
      <c r="H33" s="16"/>
      <c r="I33" s="4">
        <f t="shared" si="0"/>
        <v>0</v>
      </c>
      <c r="J33" s="5">
        <f t="shared" si="1"/>
        <v>0</v>
      </c>
      <c r="K33" s="6"/>
      <c r="L33" s="28">
        <v>0</v>
      </c>
      <c r="M33" s="28">
        <v>0</v>
      </c>
      <c r="N33" s="28">
        <v>0</v>
      </c>
      <c r="O33" s="25">
        <v>0</v>
      </c>
      <c r="P33" s="22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>
        <f t="shared" si="2"/>
        <v>0</v>
      </c>
      <c r="AA33">
        <f t="shared" si="3"/>
        <v>0</v>
      </c>
      <c r="AB33" s="13">
        <f t="shared" si="4"/>
        <v>0</v>
      </c>
      <c r="AC33" s="13">
        <f t="shared" si="5"/>
        <v>0</v>
      </c>
      <c r="AD33" s="13">
        <f t="shared" si="6"/>
        <v>0</v>
      </c>
      <c r="AE33" s="9">
        <f t="shared" si="7"/>
        <v>0</v>
      </c>
      <c r="AF33" s="13">
        <f t="shared" si="8"/>
        <v>0</v>
      </c>
      <c r="AG33">
        <f t="shared" si="9"/>
        <v>0</v>
      </c>
      <c r="AH33" s="9">
        <f>ROUND(IF(K33=3%,$J$359*#REF!,0),0)</f>
        <v>0</v>
      </c>
      <c r="AI33" s="9">
        <f t="shared" si="10"/>
        <v>0</v>
      </c>
      <c r="AJ33" s="9">
        <f t="shared" si="11"/>
        <v>0</v>
      </c>
      <c r="AK33" s="9">
        <f t="shared" si="12"/>
        <v>0</v>
      </c>
      <c r="AL33" s="11">
        <f t="shared" si="13"/>
        <v>0</v>
      </c>
      <c r="AM33" s="9">
        <f>IF(K33=3%,ROUND($J$361*#REF!,0),0)</f>
        <v>0</v>
      </c>
      <c r="AN33" s="14">
        <f t="shared" si="14"/>
        <v>0</v>
      </c>
      <c r="AO33" s="14">
        <f t="shared" si="15"/>
        <v>0</v>
      </c>
      <c r="AP33" s="9">
        <f t="shared" si="16"/>
        <v>0</v>
      </c>
      <c r="AQ33" s="14">
        <f t="shared" si="17"/>
        <v>0</v>
      </c>
      <c r="AR33" s="11">
        <f t="shared" si="18"/>
        <v>0</v>
      </c>
      <c r="AS33" s="14">
        <v>0</v>
      </c>
      <c r="AT33" s="9">
        <f t="shared" si="19"/>
        <v>0</v>
      </c>
    </row>
    <row r="34" spans="1:46" ht="12.75">
      <c r="A34">
        <v>32</v>
      </c>
      <c r="B34" s="7" t="s">
        <v>179</v>
      </c>
      <c r="C34" s="7" t="s">
        <v>180</v>
      </c>
      <c r="D34" s="3" t="s">
        <v>181</v>
      </c>
      <c r="F34" s="16"/>
      <c r="G34" s="16"/>
      <c r="H34" s="16"/>
      <c r="I34" s="4">
        <f t="shared" si="0"/>
        <v>0</v>
      </c>
      <c r="J34" s="5">
        <f t="shared" si="1"/>
        <v>0</v>
      </c>
      <c r="K34" s="6"/>
      <c r="L34" s="28">
        <v>0</v>
      </c>
      <c r="M34" s="28">
        <v>0</v>
      </c>
      <c r="N34" s="28">
        <v>0</v>
      </c>
      <c r="O34" s="25">
        <v>0</v>
      </c>
      <c r="P34" s="22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>
        <f t="shared" si="2"/>
        <v>0</v>
      </c>
      <c r="AA34">
        <f t="shared" si="3"/>
        <v>0</v>
      </c>
      <c r="AB34" s="13">
        <f t="shared" si="4"/>
        <v>0</v>
      </c>
      <c r="AC34" s="13">
        <f t="shared" si="5"/>
        <v>0</v>
      </c>
      <c r="AD34" s="13">
        <f t="shared" si="6"/>
        <v>0</v>
      </c>
      <c r="AE34" s="9">
        <f t="shared" si="7"/>
        <v>0</v>
      </c>
      <c r="AF34" s="13">
        <f t="shared" si="8"/>
        <v>0</v>
      </c>
      <c r="AG34">
        <f t="shared" si="9"/>
        <v>0</v>
      </c>
      <c r="AH34" s="9">
        <f>ROUND(IF(K34=3%,$J$359*#REF!,0),0)</f>
        <v>0</v>
      </c>
      <c r="AI34" s="9">
        <f t="shared" si="10"/>
        <v>0</v>
      </c>
      <c r="AJ34" s="9">
        <f t="shared" si="11"/>
        <v>0</v>
      </c>
      <c r="AK34" s="9">
        <f t="shared" si="12"/>
        <v>0</v>
      </c>
      <c r="AL34" s="11">
        <f t="shared" si="13"/>
        <v>0</v>
      </c>
      <c r="AM34" s="9">
        <f>IF(K34=3%,ROUND($J$361*#REF!,0),0)</f>
        <v>0</v>
      </c>
      <c r="AN34" s="14">
        <f t="shared" si="14"/>
        <v>0</v>
      </c>
      <c r="AO34" s="14">
        <f t="shared" si="15"/>
        <v>0</v>
      </c>
      <c r="AP34" s="9">
        <f t="shared" si="16"/>
        <v>0</v>
      </c>
      <c r="AQ34" s="14">
        <f t="shared" si="17"/>
        <v>0</v>
      </c>
      <c r="AR34" s="11">
        <f t="shared" si="18"/>
        <v>0</v>
      </c>
      <c r="AS34" s="14">
        <v>0</v>
      </c>
      <c r="AT34" s="9">
        <f t="shared" si="19"/>
        <v>0</v>
      </c>
    </row>
    <row r="35" spans="1:46" ht="12.75">
      <c r="A35">
        <v>33</v>
      </c>
      <c r="B35" s="7" t="s">
        <v>182</v>
      </c>
      <c r="C35" s="7" t="s">
        <v>9</v>
      </c>
      <c r="D35" s="3" t="s">
        <v>183</v>
      </c>
      <c r="F35" s="16"/>
      <c r="G35" s="16"/>
      <c r="H35" s="16"/>
      <c r="I35" s="4">
        <f t="shared" si="0"/>
        <v>0</v>
      </c>
      <c r="J35" s="5">
        <f t="shared" si="1"/>
        <v>0</v>
      </c>
      <c r="K35" s="6"/>
      <c r="L35" s="28">
        <v>0</v>
      </c>
      <c r="M35" s="28">
        <v>0</v>
      </c>
      <c r="N35" s="28">
        <v>0</v>
      </c>
      <c r="O35" s="25">
        <v>0</v>
      </c>
      <c r="P35" s="22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>
        <f t="shared" si="2"/>
        <v>0</v>
      </c>
      <c r="AA35">
        <f t="shared" si="3"/>
        <v>0</v>
      </c>
      <c r="AB35" s="13">
        <f aca="true" t="shared" si="20" ref="AB35:AB66">ROUND(($J$357/$J$355)*J35,5)</f>
        <v>0</v>
      </c>
      <c r="AC35" s="13">
        <f t="shared" si="5"/>
        <v>0</v>
      </c>
      <c r="AD35" s="13">
        <f t="shared" si="6"/>
        <v>0</v>
      </c>
      <c r="AE35" s="9">
        <f t="shared" si="7"/>
        <v>0</v>
      </c>
      <c r="AF35" s="13">
        <f t="shared" si="8"/>
        <v>0</v>
      </c>
      <c r="AG35">
        <f t="shared" si="9"/>
        <v>0</v>
      </c>
      <c r="AH35" s="9">
        <f>ROUND(IF(K35=3%,$J$359*#REF!,0),0)</f>
        <v>0</v>
      </c>
      <c r="AI35" s="9">
        <f t="shared" si="10"/>
        <v>0</v>
      </c>
      <c r="AJ35" s="9">
        <f t="shared" si="11"/>
        <v>0</v>
      </c>
      <c r="AK35" s="9">
        <f t="shared" si="12"/>
        <v>0</v>
      </c>
      <c r="AL35" s="11">
        <f t="shared" si="13"/>
        <v>0</v>
      </c>
      <c r="AM35" s="9">
        <f>IF(K35=3%,ROUND($J$361*#REF!,0),0)</f>
        <v>0</v>
      </c>
      <c r="AN35" s="14">
        <f t="shared" si="14"/>
        <v>0</v>
      </c>
      <c r="AO35" s="14">
        <f t="shared" si="15"/>
        <v>0</v>
      </c>
      <c r="AP35" s="9">
        <f t="shared" si="16"/>
        <v>0</v>
      </c>
      <c r="AQ35" s="14">
        <f t="shared" si="17"/>
        <v>0</v>
      </c>
      <c r="AR35" s="11">
        <f t="shared" si="18"/>
        <v>0</v>
      </c>
      <c r="AS35" s="14">
        <v>0</v>
      </c>
      <c r="AT35" s="9">
        <f t="shared" si="19"/>
        <v>0</v>
      </c>
    </row>
    <row r="36" spans="1:46" ht="12.75">
      <c r="A36">
        <v>34</v>
      </c>
      <c r="B36" s="7" t="s">
        <v>184</v>
      </c>
      <c r="C36" s="7" t="s">
        <v>9</v>
      </c>
      <c r="D36" s="3" t="s">
        <v>185</v>
      </c>
      <c r="F36" s="16"/>
      <c r="G36" s="16"/>
      <c r="H36" s="16"/>
      <c r="I36" s="4">
        <f t="shared" si="0"/>
        <v>0</v>
      </c>
      <c r="J36" s="5">
        <f t="shared" si="1"/>
        <v>0</v>
      </c>
      <c r="K36" s="6"/>
      <c r="L36" s="28">
        <v>0</v>
      </c>
      <c r="M36" s="28">
        <v>0</v>
      </c>
      <c r="N36" s="28">
        <v>0</v>
      </c>
      <c r="O36" s="25">
        <v>0</v>
      </c>
      <c r="P36" s="22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>
        <f t="shared" si="2"/>
        <v>0</v>
      </c>
      <c r="AA36">
        <f t="shared" si="3"/>
        <v>0</v>
      </c>
      <c r="AB36" s="13">
        <f t="shared" si="20"/>
        <v>0</v>
      </c>
      <c r="AC36" s="13">
        <f t="shared" si="5"/>
        <v>0</v>
      </c>
      <c r="AD36" s="13">
        <f t="shared" si="6"/>
        <v>0</v>
      </c>
      <c r="AE36" s="9">
        <f t="shared" si="7"/>
        <v>0</v>
      </c>
      <c r="AF36" s="13">
        <f t="shared" si="8"/>
        <v>0</v>
      </c>
      <c r="AG36">
        <f t="shared" si="9"/>
        <v>0</v>
      </c>
      <c r="AH36" s="9">
        <f>ROUND(IF(K36=3%,$J$359*#REF!,0),0)</f>
        <v>0</v>
      </c>
      <c r="AI36" s="9">
        <f t="shared" si="10"/>
        <v>0</v>
      </c>
      <c r="AJ36" s="9">
        <f t="shared" si="11"/>
        <v>0</v>
      </c>
      <c r="AK36" s="9">
        <f t="shared" si="12"/>
        <v>0</v>
      </c>
      <c r="AL36" s="11">
        <f t="shared" si="13"/>
        <v>0</v>
      </c>
      <c r="AM36" s="9">
        <f>IF(K36=3%,ROUND($J$361*#REF!,0),0)</f>
        <v>0</v>
      </c>
      <c r="AN36" s="14">
        <f t="shared" si="14"/>
        <v>0</v>
      </c>
      <c r="AO36" s="14">
        <f t="shared" si="15"/>
        <v>0</v>
      </c>
      <c r="AP36" s="9">
        <f t="shared" si="16"/>
        <v>0</v>
      </c>
      <c r="AQ36" s="14">
        <f t="shared" si="17"/>
        <v>0</v>
      </c>
      <c r="AR36" s="11">
        <f t="shared" si="18"/>
        <v>0</v>
      </c>
      <c r="AS36" s="14">
        <v>0</v>
      </c>
      <c r="AT36" s="9">
        <f t="shared" si="19"/>
        <v>0</v>
      </c>
    </row>
    <row r="37" spans="1:46" ht="12.75">
      <c r="A37">
        <v>35</v>
      </c>
      <c r="B37" s="7" t="s">
        <v>186</v>
      </c>
      <c r="C37" s="7" t="s">
        <v>9</v>
      </c>
      <c r="D37" s="3" t="s">
        <v>187</v>
      </c>
      <c r="F37" s="16"/>
      <c r="G37" s="16"/>
      <c r="H37" s="16"/>
      <c r="I37" s="4">
        <f t="shared" si="0"/>
        <v>0</v>
      </c>
      <c r="J37" s="5">
        <f t="shared" si="1"/>
        <v>0</v>
      </c>
      <c r="K37" s="6"/>
      <c r="L37" s="28">
        <v>0</v>
      </c>
      <c r="M37" s="28">
        <v>0</v>
      </c>
      <c r="N37" s="28">
        <v>0</v>
      </c>
      <c r="O37" s="25">
        <v>0</v>
      </c>
      <c r="P37" s="22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>
        <f t="shared" si="2"/>
        <v>0</v>
      </c>
      <c r="AA37">
        <f t="shared" si="3"/>
        <v>0</v>
      </c>
      <c r="AB37" s="13">
        <f t="shared" si="20"/>
        <v>0</v>
      </c>
      <c r="AC37" s="13">
        <f t="shared" si="5"/>
        <v>0</v>
      </c>
      <c r="AD37" s="13">
        <f t="shared" si="6"/>
        <v>0</v>
      </c>
      <c r="AE37" s="9">
        <f t="shared" si="7"/>
        <v>0</v>
      </c>
      <c r="AF37" s="13">
        <f t="shared" si="8"/>
        <v>0</v>
      </c>
      <c r="AG37">
        <f t="shared" si="9"/>
        <v>0</v>
      </c>
      <c r="AH37" s="9">
        <f>ROUND(IF(K37=3%,$J$359*#REF!,0),0)</f>
        <v>0</v>
      </c>
      <c r="AI37" s="9">
        <f t="shared" si="10"/>
        <v>0</v>
      </c>
      <c r="AJ37" s="9">
        <f t="shared" si="11"/>
        <v>0</v>
      </c>
      <c r="AK37" s="9">
        <f t="shared" si="12"/>
        <v>0</v>
      </c>
      <c r="AL37" s="11">
        <f t="shared" si="13"/>
        <v>0</v>
      </c>
      <c r="AM37" s="9">
        <f>IF(K37=3%,ROUND($J$361*#REF!,0),0)</f>
        <v>0</v>
      </c>
      <c r="AN37" s="14">
        <f t="shared" si="14"/>
        <v>0</v>
      </c>
      <c r="AO37" s="14">
        <f t="shared" si="15"/>
        <v>0</v>
      </c>
      <c r="AP37" s="9">
        <f t="shared" si="16"/>
        <v>0</v>
      </c>
      <c r="AQ37" s="14">
        <f t="shared" si="17"/>
        <v>0</v>
      </c>
      <c r="AR37" s="11">
        <f t="shared" si="18"/>
        <v>0</v>
      </c>
      <c r="AS37" s="14">
        <v>0</v>
      </c>
      <c r="AT37" s="9">
        <f t="shared" si="19"/>
        <v>0</v>
      </c>
    </row>
    <row r="38" spans="1:46" ht="12.75">
      <c r="A38">
        <v>36</v>
      </c>
      <c r="B38" s="7" t="s">
        <v>188</v>
      </c>
      <c r="C38" s="7" t="s">
        <v>9</v>
      </c>
      <c r="D38" s="3" t="s">
        <v>189</v>
      </c>
      <c r="E38">
        <v>2006</v>
      </c>
      <c r="F38" s="17">
        <v>1091165.33</v>
      </c>
      <c r="G38" s="17">
        <v>8834.91</v>
      </c>
      <c r="H38" s="17">
        <v>554.19</v>
      </c>
      <c r="I38" s="4">
        <f t="shared" si="0"/>
        <v>1081776.2300000002</v>
      </c>
      <c r="J38" s="5">
        <f t="shared" si="1"/>
        <v>1081776</v>
      </c>
      <c r="K38" s="6">
        <v>0.03</v>
      </c>
      <c r="L38" s="28">
        <v>290216</v>
      </c>
      <c r="M38" s="28">
        <v>20221</v>
      </c>
      <c r="N38" s="28">
        <v>11811</v>
      </c>
      <c r="O38" s="25">
        <v>322366</v>
      </c>
      <c r="P38" s="22">
        <v>0.2979</v>
      </c>
      <c r="Q38" s="9">
        <v>0</v>
      </c>
      <c r="R38" s="9">
        <v>784861</v>
      </c>
      <c r="S38" s="9">
        <v>862766</v>
      </c>
      <c r="T38" s="9">
        <v>898816</v>
      </c>
      <c r="U38" s="9">
        <v>680858</v>
      </c>
      <c r="V38" s="9">
        <v>384571</v>
      </c>
      <c r="W38" s="9">
        <v>306717</v>
      </c>
      <c r="X38" s="9">
        <v>311124</v>
      </c>
      <c r="Y38" s="9">
        <v>322366</v>
      </c>
      <c r="Z38">
        <f t="shared" si="2"/>
        <v>26.83</v>
      </c>
      <c r="AA38" t="e">
        <f t="shared" si="3"/>
        <v>#REF!</v>
      </c>
      <c r="AB38" s="13">
        <f t="shared" si="20"/>
        <v>290216.25331</v>
      </c>
      <c r="AC38" s="13">
        <f t="shared" si="5"/>
        <v>290216.25331</v>
      </c>
      <c r="AD38" s="13">
        <f t="shared" si="6"/>
        <v>0.2533100000000559</v>
      </c>
      <c r="AE38" s="9">
        <f t="shared" si="7"/>
        <v>290216</v>
      </c>
      <c r="AF38" s="13">
        <f t="shared" si="8"/>
        <v>-0.2533100000000559</v>
      </c>
      <c r="AG38">
        <f t="shared" si="9"/>
        <v>26.83</v>
      </c>
      <c r="AH38" s="9" t="e">
        <f>ROUND(IF(K38=3%,$J$359*#REF!,0),0)</f>
        <v>#REF!</v>
      </c>
      <c r="AI38" s="9" t="e">
        <f t="shared" si="10"/>
        <v>#REF!</v>
      </c>
      <c r="AJ38" s="9" t="e">
        <f t="shared" si="11"/>
        <v>#REF!</v>
      </c>
      <c r="AK38" s="9" t="e">
        <f t="shared" si="12"/>
        <v>#REF!</v>
      </c>
      <c r="AL38" s="11" t="e">
        <f t="shared" si="13"/>
        <v>#REF!</v>
      </c>
      <c r="AM38" s="9" t="e">
        <f>IF(K38=3%,ROUND($J$361*#REF!,0),0)</f>
        <v>#REF!</v>
      </c>
      <c r="AN38" s="14" t="e">
        <f t="shared" si="14"/>
        <v>#REF!</v>
      </c>
      <c r="AO38" s="14" t="e">
        <f t="shared" si="15"/>
        <v>#REF!</v>
      </c>
      <c r="AP38" s="9" t="e">
        <f t="shared" si="16"/>
        <v>#REF!</v>
      </c>
      <c r="AQ38" s="14" t="e">
        <f t="shared" si="17"/>
        <v>#REF!</v>
      </c>
      <c r="AR38" s="11" t="e">
        <f t="shared" si="18"/>
        <v>#REF!</v>
      </c>
      <c r="AS38" s="14">
        <v>118</v>
      </c>
      <c r="AT38" s="9" t="e">
        <f t="shared" si="19"/>
        <v>#REF!</v>
      </c>
    </row>
    <row r="39" spans="1:46" ht="12.75">
      <c r="A39">
        <v>37</v>
      </c>
      <c r="B39" s="7" t="s">
        <v>190</v>
      </c>
      <c r="C39" s="7" t="s">
        <v>9</v>
      </c>
      <c r="D39" s="3" t="s">
        <v>191</v>
      </c>
      <c r="F39" s="16"/>
      <c r="G39" s="16"/>
      <c r="H39" s="16"/>
      <c r="I39" s="4">
        <f t="shared" si="0"/>
        <v>0</v>
      </c>
      <c r="J39" s="5">
        <f t="shared" si="1"/>
        <v>0</v>
      </c>
      <c r="K39" s="6"/>
      <c r="L39" s="28">
        <v>0</v>
      </c>
      <c r="M39" s="28">
        <v>0</v>
      </c>
      <c r="N39" s="28">
        <v>0</v>
      </c>
      <c r="O39" s="25">
        <v>0</v>
      </c>
      <c r="P39" s="22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>
        <f t="shared" si="2"/>
        <v>0</v>
      </c>
      <c r="AA39">
        <f t="shared" si="3"/>
        <v>0</v>
      </c>
      <c r="AB39" s="13">
        <f t="shared" si="20"/>
        <v>0</v>
      </c>
      <c r="AC39" s="13">
        <f t="shared" si="5"/>
        <v>0</v>
      </c>
      <c r="AD39" s="13">
        <f t="shared" si="6"/>
        <v>0</v>
      </c>
      <c r="AE39" s="9">
        <f t="shared" si="7"/>
        <v>0</v>
      </c>
      <c r="AF39" s="13">
        <f t="shared" si="8"/>
        <v>0</v>
      </c>
      <c r="AG39">
        <f t="shared" si="9"/>
        <v>0</v>
      </c>
      <c r="AH39" s="9">
        <f>ROUND(IF(K39=3%,$J$359*#REF!,0),0)</f>
        <v>0</v>
      </c>
      <c r="AI39" s="9">
        <f t="shared" si="10"/>
        <v>0</v>
      </c>
      <c r="AJ39" s="9">
        <f t="shared" si="11"/>
        <v>0</v>
      </c>
      <c r="AK39" s="9">
        <f t="shared" si="12"/>
        <v>0</v>
      </c>
      <c r="AL39" s="11">
        <f t="shared" si="13"/>
        <v>0</v>
      </c>
      <c r="AM39" s="9">
        <f>IF(K39=3%,ROUND($J$361*#REF!,0),0)</f>
        <v>0</v>
      </c>
      <c r="AN39" s="14">
        <f t="shared" si="14"/>
        <v>0</v>
      </c>
      <c r="AO39" s="14">
        <f t="shared" si="15"/>
        <v>0</v>
      </c>
      <c r="AP39" s="9">
        <f t="shared" si="16"/>
        <v>0</v>
      </c>
      <c r="AQ39" s="14">
        <f t="shared" si="17"/>
        <v>0</v>
      </c>
      <c r="AR39" s="11">
        <f t="shared" si="18"/>
        <v>0</v>
      </c>
      <c r="AS39" s="14">
        <v>0</v>
      </c>
      <c r="AT39" s="9">
        <f t="shared" si="19"/>
        <v>0</v>
      </c>
    </row>
    <row r="40" spans="1:46" ht="12.75">
      <c r="A40">
        <v>38</v>
      </c>
      <c r="B40" s="7" t="s">
        <v>23</v>
      </c>
      <c r="C40" s="7" t="s">
        <v>9</v>
      </c>
      <c r="D40" s="3" t="s">
        <v>24</v>
      </c>
      <c r="E40">
        <v>2002</v>
      </c>
      <c r="F40" s="17">
        <v>545387.86</v>
      </c>
      <c r="G40" s="17">
        <v>9822.63</v>
      </c>
      <c r="H40" s="17">
        <v>0</v>
      </c>
      <c r="I40" s="4">
        <f t="shared" si="0"/>
        <v>535565.23</v>
      </c>
      <c r="J40" s="5">
        <f t="shared" si="1"/>
        <v>535565</v>
      </c>
      <c r="K40" s="6">
        <v>0.03</v>
      </c>
      <c r="L40" s="28">
        <v>143680</v>
      </c>
      <c r="M40" s="28">
        <v>28309</v>
      </c>
      <c r="N40" s="28">
        <v>16535</v>
      </c>
      <c r="O40" s="25">
        <v>188630</v>
      </c>
      <c r="P40" s="22">
        <v>0.35200000000000004</v>
      </c>
      <c r="Q40" s="9">
        <v>403714</v>
      </c>
      <c r="R40" s="9">
        <v>425503</v>
      </c>
      <c r="S40" s="9">
        <v>464894</v>
      </c>
      <c r="T40" s="9">
        <v>483256</v>
      </c>
      <c r="U40" s="9">
        <v>414728</v>
      </c>
      <c r="V40" s="9">
        <v>236351</v>
      </c>
      <c r="W40" s="9">
        <v>184088</v>
      </c>
      <c r="X40" s="9">
        <v>183792</v>
      </c>
      <c r="Y40" s="9">
        <v>188630</v>
      </c>
      <c r="Z40">
        <f t="shared" si="2"/>
        <v>26.83</v>
      </c>
      <c r="AA40" t="e">
        <f t="shared" si="3"/>
        <v>#REF!</v>
      </c>
      <c r="AB40" s="13">
        <f t="shared" si="20"/>
        <v>143680.08507</v>
      </c>
      <c r="AC40" s="13">
        <f t="shared" si="5"/>
        <v>143680.08507</v>
      </c>
      <c r="AD40" s="13">
        <f t="shared" si="6"/>
        <v>0.08507000000099652</v>
      </c>
      <c r="AE40" s="9">
        <f t="shared" si="7"/>
        <v>143680</v>
      </c>
      <c r="AF40" s="13">
        <f t="shared" si="8"/>
        <v>-0.08507000000099652</v>
      </c>
      <c r="AG40">
        <f t="shared" si="9"/>
        <v>26.83</v>
      </c>
      <c r="AH40" s="9" t="e">
        <f>ROUND(IF(K40=3%,$J$359*#REF!,0),0)</f>
        <v>#REF!</v>
      </c>
      <c r="AI40" s="9" t="e">
        <f t="shared" si="10"/>
        <v>#REF!</v>
      </c>
      <c r="AJ40" s="9" t="e">
        <f t="shared" si="11"/>
        <v>#REF!</v>
      </c>
      <c r="AK40" s="9" t="e">
        <f t="shared" si="12"/>
        <v>#REF!</v>
      </c>
      <c r="AL40" s="11" t="e">
        <f t="shared" si="13"/>
        <v>#REF!</v>
      </c>
      <c r="AM40" s="9" t="e">
        <f>IF(K40=3%,ROUND($J$361*#REF!,0),0)</f>
        <v>#REF!</v>
      </c>
      <c r="AN40" s="14" t="e">
        <f t="shared" si="14"/>
        <v>#REF!</v>
      </c>
      <c r="AO40" s="14" t="e">
        <f t="shared" si="15"/>
        <v>#REF!</v>
      </c>
      <c r="AP40" s="9" t="e">
        <f t="shared" si="16"/>
        <v>#REF!</v>
      </c>
      <c r="AQ40" s="14" t="e">
        <f t="shared" si="17"/>
        <v>#REF!</v>
      </c>
      <c r="AR40" s="11" t="e">
        <f t="shared" si="18"/>
        <v>#REF!</v>
      </c>
      <c r="AS40" s="14">
        <v>106</v>
      </c>
      <c r="AT40" s="9" t="e">
        <f t="shared" si="19"/>
        <v>#REF!</v>
      </c>
    </row>
    <row r="41" spans="1:46" ht="12.75">
      <c r="A41">
        <v>39</v>
      </c>
      <c r="B41" s="7" t="s">
        <v>192</v>
      </c>
      <c r="C41" s="7" t="s">
        <v>9</v>
      </c>
      <c r="D41" s="3" t="s">
        <v>193</v>
      </c>
      <c r="F41" s="16"/>
      <c r="G41" s="16"/>
      <c r="H41" s="16"/>
      <c r="I41" s="4">
        <f t="shared" si="0"/>
        <v>0</v>
      </c>
      <c r="J41" s="5">
        <f t="shared" si="1"/>
        <v>0</v>
      </c>
      <c r="K41" s="6"/>
      <c r="L41" s="28">
        <v>0</v>
      </c>
      <c r="M41" s="28">
        <v>0</v>
      </c>
      <c r="N41" s="28">
        <v>0</v>
      </c>
      <c r="O41" s="25">
        <v>0</v>
      </c>
      <c r="P41" s="22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>
        <f t="shared" si="2"/>
        <v>0</v>
      </c>
      <c r="AA41">
        <f t="shared" si="3"/>
        <v>0</v>
      </c>
      <c r="AB41" s="13">
        <f t="shared" si="20"/>
        <v>0</v>
      </c>
      <c r="AC41" s="13">
        <f t="shared" si="5"/>
        <v>0</v>
      </c>
      <c r="AD41" s="13">
        <f t="shared" si="6"/>
        <v>0</v>
      </c>
      <c r="AE41" s="9">
        <f t="shared" si="7"/>
        <v>0</v>
      </c>
      <c r="AF41" s="13">
        <f t="shared" si="8"/>
        <v>0</v>
      </c>
      <c r="AG41">
        <f t="shared" si="9"/>
        <v>0</v>
      </c>
      <c r="AH41" s="9">
        <f>ROUND(IF(K41=3%,$J$359*#REF!,0),0)</f>
        <v>0</v>
      </c>
      <c r="AI41" s="9">
        <f t="shared" si="10"/>
        <v>0</v>
      </c>
      <c r="AJ41" s="9">
        <f t="shared" si="11"/>
        <v>0</v>
      </c>
      <c r="AK41" s="9">
        <f t="shared" si="12"/>
        <v>0</v>
      </c>
      <c r="AL41" s="11">
        <f t="shared" si="13"/>
        <v>0</v>
      </c>
      <c r="AM41" s="9">
        <f>IF(K41=3%,ROUND($J$361*#REF!,0),0)</f>
        <v>0</v>
      </c>
      <c r="AN41" s="14">
        <f t="shared" si="14"/>
        <v>0</v>
      </c>
      <c r="AO41" s="14">
        <f t="shared" si="15"/>
        <v>0</v>
      </c>
      <c r="AP41" s="9">
        <f t="shared" si="16"/>
        <v>0</v>
      </c>
      <c r="AQ41" s="14">
        <f t="shared" si="17"/>
        <v>0</v>
      </c>
      <c r="AR41" s="11">
        <f t="shared" si="18"/>
        <v>0</v>
      </c>
      <c r="AS41" s="14">
        <v>0</v>
      </c>
      <c r="AT41" s="9">
        <f t="shared" si="19"/>
        <v>0</v>
      </c>
    </row>
    <row r="42" spans="1:46" ht="12.75">
      <c r="A42">
        <v>40</v>
      </c>
      <c r="B42" s="7" t="s">
        <v>25</v>
      </c>
      <c r="C42" s="7" t="s">
        <v>9</v>
      </c>
      <c r="D42" s="3" t="s">
        <v>26</v>
      </c>
      <c r="E42">
        <v>2003</v>
      </c>
      <c r="F42" s="17">
        <v>567579.68</v>
      </c>
      <c r="G42" s="17">
        <v>918.05</v>
      </c>
      <c r="H42" s="17">
        <v>4822.38</v>
      </c>
      <c r="I42" s="4">
        <f t="shared" si="0"/>
        <v>561839.25</v>
      </c>
      <c r="J42" s="5">
        <f t="shared" si="1"/>
        <v>561839</v>
      </c>
      <c r="K42" s="6">
        <v>0.01</v>
      </c>
      <c r="L42" s="28">
        <v>150729</v>
      </c>
      <c r="M42" s="28">
        <v>0</v>
      </c>
      <c r="N42" s="28">
        <v>0</v>
      </c>
      <c r="O42" s="25">
        <v>150763</v>
      </c>
      <c r="P42" s="22">
        <v>0.2683</v>
      </c>
      <c r="Q42" s="9">
        <v>406556</v>
      </c>
      <c r="R42" s="9">
        <v>436040</v>
      </c>
      <c r="S42" s="9">
        <v>463959</v>
      </c>
      <c r="T42" s="9">
        <v>478397</v>
      </c>
      <c r="U42" s="9">
        <v>334946</v>
      </c>
      <c r="V42" s="9">
        <v>177460</v>
      </c>
      <c r="W42" s="9">
        <v>144139</v>
      </c>
      <c r="X42" s="9">
        <v>145945</v>
      </c>
      <c r="Y42" s="9">
        <v>150763</v>
      </c>
      <c r="Z42">
        <f t="shared" si="2"/>
        <v>26.83</v>
      </c>
      <c r="AA42">
        <f t="shared" si="3"/>
        <v>26.83</v>
      </c>
      <c r="AB42" s="13">
        <f t="shared" si="20"/>
        <v>150728.81035</v>
      </c>
      <c r="AC42" s="13">
        <f t="shared" si="5"/>
        <v>150728.81035</v>
      </c>
      <c r="AD42" s="13">
        <f t="shared" si="6"/>
        <v>-0.1896499999857042</v>
      </c>
      <c r="AE42" s="9">
        <f t="shared" si="7"/>
        <v>150729</v>
      </c>
      <c r="AF42" s="13">
        <f t="shared" si="8"/>
        <v>0.1896499999857042</v>
      </c>
      <c r="AG42">
        <f t="shared" si="9"/>
        <v>26.83</v>
      </c>
      <c r="AH42" s="9">
        <f>ROUND(IF(K42=3%,$J$359*#REF!,0),0)</f>
        <v>0</v>
      </c>
      <c r="AI42" s="9">
        <f t="shared" si="10"/>
        <v>150729</v>
      </c>
      <c r="AJ42" s="9">
        <f t="shared" si="11"/>
        <v>0</v>
      </c>
      <c r="AK42" s="9">
        <f t="shared" si="12"/>
        <v>150729</v>
      </c>
      <c r="AL42" s="11">
        <f t="shared" si="13"/>
        <v>26.83</v>
      </c>
      <c r="AM42" s="9">
        <f>IF(K42=3%,ROUND($J$361*#REF!,0),0)</f>
        <v>0</v>
      </c>
      <c r="AN42" s="14">
        <f t="shared" si="14"/>
        <v>150729</v>
      </c>
      <c r="AO42" s="14">
        <f t="shared" si="15"/>
        <v>0</v>
      </c>
      <c r="AP42" s="9">
        <f t="shared" si="16"/>
        <v>150729</v>
      </c>
      <c r="AQ42" s="14">
        <f t="shared" si="17"/>
        <v>0</v>
      </c>
      <c r="AR42" s="11">
        <f t="shared" si="18"/>
        <v>26.83</v>
      </c>
      <c r="AS42" s="14">
        <v>34</v>
      </c>
      <c r="AT42" s="9">
        <f t="shared" si="19"/>
        <v>150763</v>
      </c>
    </row>
    <row r="43" spans="1:46" ht="12.75">
      <c r="A43">
        <v>41</v>
      </c>
      <c r="B43" s="7" t="s">
        <v>194</v>
      </c>
      <c r="C43" s="7" t="s">
        <v>9</v>
      </c>
      <c r="D43" s="3" t="s">
        <v>195</v>
      </c>
      <c r="E43">
        <v>2006</v>
      </c>
      <c r="F43" s="17">
        <v>738644.64</v>
      </c>
      <c r="G43" s="17">
        <v>4131.18</v>
      </c>
      <c r="H43" s="17">
        <v>0</v>
      </c>
      <c r="I43" s="4">
        <f t="shared" si="0"/>
        <v>734513.46</v>
      </c>
      <c r="J43" s="5">
        <f t="shared" si="1"/>
        <v>734513</v>
      </c>
      <c r="K43" s="6">
        <v>0.03</v>
      </c>
      <c r="L43" s="28">
        <v>197053</v>
      </c>
      <c r="M43" s="28">
        <v>24265</v>
      </c>
      <c r="N43" s="28">
        <v>14173</v>
      </c>
      <c r="O43" s="25">
        <v>235599</v>
      </c>
      <c r="P43" s="22">
        <v>0.3206</v>
      </c>
      <c r="Q43" s="9">
        <v>0</v>
      </c>
      <c r="R43" s="9">
        <v>571315</v>
      </c>
      <c r="S43" s="9">
        <v>597364</v>
      </c>
      <c r="T43" s="9">
        <v>623561</v>
      </c>
      <c r="U43" s="9">
        <v>487457</v>
      </c>
      <c r="V43" s="9">
        <v>278863</v>
      </c>
      <c r="W43" s="9">
        <v>223720</v>
      </c>
      <c r="X43" s="9">
        <v>224425</v>
      </c>
      <c r="Y43" s="9">
        <v>235599</v>
      </c>
      <c r="Z43">
        <f t="shared" si="2"/>
        <v>26.83</v>
      </c>
      <c r="AA43" t="e">
        <f t="shared" si="3"/>
        <v>#REF!</v>
      </c>
      <c r="AB43" s="13">
        <f t="shared" si="20"/>
        <v>197053.37415</v>
      </c>
      <c r="AC43" s="13">
        <f t="shared" si="5"/>
        <v>197053.37415</v>
      </c>
      <c r="AD43" s="13">
        <f t="shared" si="6"/>
        <v>0.374149999988731</v>
      </c>
      <c r="AE43" s="9">
        <f t="shared" si="7"/>
        <v>197053</v>
      </c>
      <c r="AF43" s="13">
        <f t="shared" si="8"/>
        <v>-0.374149999988731</v>
      </c>
      <c r="AG43">
        <f t="shared" si="9"/>
        <v>26.83</v>
      </c>
      <c r="AH43" s="9" t="e">
        <f>ROUND(IF(K43=3%,$J$359*#REF!,0),0)</f>
        <v>#REF!</v>
      </c>
      <c r="AI43" s="9" t="e">
        <f t="shared" si="10"/>
        <v>#REF!</v>
      </c>
      <c r="AJ43" s="9" t="e">
        <f t="shared" si="11"/>
        <v>#REF!</v>
      </c>
      <c r="AK43" s="9" t="e">
        <f t="shared" si="12"/>
        <v>#REF!</v>
      </c>
      <c r="AL43" s="11" t="e">
        <f t="shared" si="13"/>
        <v>#REF!</v>
      </c>
      <c r="AM43" s="9" t="e">
        <f>IF(K43=3%,ROUND($J$361*#REF!,0),0)</f>
        <v>#REF!</v>
      </c>
      <c r="AN43" s="14" t="e">
        <f t="shared" si="14"/>
        <v>#REF!</v>
      </c>
      <c r="AO43" s="14" t="e">
        <f t="shared" si="15"/>
        <v>#REF!</v>
      </c>
      <c r="AP43" s="9" t="e">
        <f t="shared" si="16"/>
        <v>#REF!</v>
      </c>
      <c r="AQ43" s="14" t="e">
        <f t="shared" si="17"/>
        <v>#REF!</v>
      </c>
      <c r="AR43" s="11" t="e">
        <f t="shared" si="18"/>
        <v>#REF!</v>
      </c>
      <c r="AS43" s="14">
        <v>108</v>
      </c>
      <c r="AT43" s="9" t="e">
        <f t="shared" si="19"/>
        <v>#REF!</v>
      </c>
    </row>
    <row r="44" spans="1:46" ht="12.75">
      <c r="A44">
        <v>42</v>
      </c>
      <c r="B44" s="7" t="s">
        <v>196</v>
      </c>
      <c r="C44" s="7" t="s">
        <v>9</v>
      </c>
      <c r="D44" s="3" t="s">
        <v>197</v>
      </c>
      <c r="E44">
        <v>2006</v>
      </c>
      <c r="F44" s="17">
        <v>467122.86</v>
      </c>
      <c r="G44" s="17">
        <v>4196.12</v>
      </c>
      <c r="H44" s="17">
        <v>938.92</v>
      </c>
      <c r="I44" s="4">
        <f t="shared" si="0"/>
        <v>461987.82</v>
      </c>
      <c r="J44" s="5">
        <f t="shared" si="1"/>
        <v>461988</v>
      </c>
      <c r="K44" s="6">
        <v>0.02</v>
      </c>
      <c r="L44" s="28">
        <v>123941</v>
      </c>
      <c r="M44" s="28">
        <v>0</v>
      </c>
      <c r="N44" s="28">
        <v>0</v>
      </c>
      <c r="O44" s="25">
        <v>123970</v>
      </c>
      <c r="P44" s="22">
        <v>0.2683</v>
      </c>
      <c r="Q44" s="9">
        <v>0</v>
      </c>
      <c r="R44" s="9">
        <v>0</v>
      </c>
      <c r="S44" s="9">
        <v>359734</v>
      </c>
      <c r="T44" s="9">
        <v>384874</v>
      </c>
      <c r="U44" s="9">
        <v>271380</v>
      </c>
      <c r="V44" s="9">
        <v>144396</v>
      </c>
      <c r="W44" s="9">
        <v>111315</v>
      </c>
      <c r="X44" s="9">
        <v>120547</v>
      </c>
      <c r="Y44" s="9">
        <v>123970</v>
      </c>
      <c r="Z44">
        <f t="shared" si="2"/>
        <v>26.83</v>
      </c>
      <c r="AA44">
        <f t="shared" si="3"/>
        <v>26.83</v>
      </c>
      <c r="AB44" s="13">
        <f t="shared" si="20"/>
        <v>123941.02516</v>
      </c>
      <c r="AC44" s="13">
        <f t="shared" si="5"/>
        <v>123941.02516</v>
      </c>
      <c r="AD44" s="13">
        <f t="shared" si="6"/>
        <v>0.02516000000468921</v>
      </c>
      <c r="AE44" s="9">
        <f t="shared" si="7"/>
        <v>123941</v>
      </c>
      <c r="AF44" s="13">
        <f t="shared" si="8"/>
        <v>-0.02516000000468921</v>
      </c>
      <c r="AG44">
        <f t="shared" si="9"/>
        <v>26.83</v>
      </c>
      <c r="AH44" s="9">
        <f>ROUND(IF(K44=3%,$J$359*#REF!,0),0)</f>
        <v>0</v>
      </c>
      <c r="AI44" s="9">
        <f t="shared" si="10"/>
        <v>123941</v>
      </c>
      <c r="AJ44" s="9">
        <f t="shared" si="11"/>
        <v>0</v>
      </c>
      <c r="AK44" s="9">
        <f t="shared" si="12"/>
        <v>123941</v>
      </c>
      <c r="AL44" s="11">
        <f t="shared" si="13"/>
        <v>26.83</v>
      </c>
      <c r="AM44" s="9">
        <f>IF(K44=3%,ROUND($J$361*#REF!,0),0)</f>
        <v>0</v>
      </c>
      <c r="AN44" s="14">
        <f t="shared" si="14"/>
        <v>123941</v>
      </c>
      <c r="AO44" s="14">
        <f t="shared" si="15"/>
        <v>0</v>
      </c>
      <c r="AP44" s="9">
        <f t="shared" si="16"/>
        <v>123941</v>
      </c>
      <c r="AQ44" s="14">
        <f t="shared" si="17"/>
        <v>0</v>
      </c>
      <c r="AR44" s="11">
        <f t="shared" si="18"/>
        <v>26.83</v>
      </c>
      <c r="AS44" s="14">
        <v>29</v>
      </c>
      <c r="AT44" s="9">
        <f t="shared" si="19"/>
        <v>123970</v>
      </c>
    </row>
    <row r="45" spans="1:46" ht="12.75">
      <c r="A45">
        <v>43</v>
      </c>
      <c r="B45" s="7" t="s">
        <v>198</v>
      </c>
      <c r="C45" s="7" t="s">
        <v>9</v>
      </c>
      <c r="D45" s="3" t="s">
        <v>199</v>
      </c>
      <c r="F45" s="16"/>
      <c r="G45" s="16"/>
      <c r="H45" s="16"/>
      <c r="I45" s="4">
        <f t="shared" si="0"/>
        <v>0</v>
      </c>
      <c r="J45" s="5">
        <f t="shared" si="1"/>
        <v>0</v>
      </c>
      <c r="K45" s="6"/>
      <c r="L45" s="28">
        <v>0</v>
      </c>
      <c r="M45" s="28">
        <v>0</v>
      </c>
      <c r="N45" s="28">
        <v>0</v>
      </c>
      <c r="O45" s="25">
        <v>0</v>
      </c>
      <c r="P45" s="22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>
        <f t="shared" si="2"/>
        <v>0</v>
      </c>
      <c r="AA45">
        <f t="shared" si="3"/>
        <v>0</v>
      </c>
      <c r="AB45" s="13">
        <f t="shared" si="20"/>
        <v>0</v>
      </c>
      <c r="AC45" s="13">
        <f t="shared" si="5"/>
        <v>0</v>
      </c>
      <c r="AD45" s="13">
        <f t="shared" si="6"/>
        <v>0</v>
      </c>
      <c r="AE45" s="9">
        <f t="shared" si="7"/>
        <v>0</v>
      </c>
      <c r="AF45" s="13">
        <f t="shared" si="8"/>
        <v>0</v>
      </c>
      <c r="AG45">
        <f t="shared" si="9"/>
        <v>0</v>
      </c>
      <c r="AH45" s="9">
        <f>ROUND(IF(K45=3%,$J$359*#REF!,0),0)</f>
        <v>0</v>
      </c>
      <c r="AI45" s="9">
        <f t="shared" si="10"/>
        <v>0</v>
      </c>
      <c r="AJ45" s="9">
        <f t="shared" si="11"/>
        <v>0</v>
      </c>
      <c r="AK45" s="9">
        <f t="shared" si="12"/>
        <v>0</v>
      </c>
      <c r="AL45" s="11">
        <f t="shared" si="13"/>
        <v>0</v>
      </c>
      <c r="AM45" s="9">
        <f>IF(K45=3%,ROUND($J$361*#REF!,0),0)</f>
        <v>0</v>
      </c>
      <c r="AN45" s="14">
        <f t="shared" si="14"/>
        <v>0</v>
      </c>
      <c r="AO45" s="14">
        <f t="shared" si="15"/>
        <v>0</v>
      </c>
      <c r="AP45" s="9">
        <f t="shared" si="16"/>
        <v>0</v>
      </c>
      <c r="AQ45" s="14">
        <f t="shared" si="17"/>
        <v>0</v>
      </c>
      <c r="AR45" s="11">
        <f t="shared" si="18"/>
        <v>0</v>
      </c>
      <c r="AS45" s="14">
        <v>0</v>
      </c>
      <c r="AT45" s="9">
        <f t="shared" si="19"/>
        <v>0</v>
      </c>
    </row>
    <row r="46" spans="1:46" ht="12.75">
      <c r="A46">
        <v>44</v>
      </c>
      <c r="B46" s="7" t="s">
        <v>200</v>
      </c>
      <c r="C46" s="7" t="s">
        <v>9</v>
      </c>
      <c r="D46" s="3" t="s">
        <v>201</v>
      </c>
      <c r="F46" s="16"/>
      <c r="G46" s="16"/>
      <c r="H46" s="16"/>
      <c r="I46" s="4">
        <f t="shared" si="0"/>
        <v>0</v>
      </c>
      <c r="J46" s="5">
        <f t="shared" si="1"/>
        <v>0</v>
      </c>
      <c r="K46" s="6"/>
      <c r="L46" s="28">
        <v>0</v>
      </c>
      <c r="M46" s="28">
        <v>0</v>
      </c>
      <c r="N46" s="28">
        <v>0</v>
      </c>
      <c r="O46" s="25">
        <v>0</v>
      </c>
      <c r="P46" s="22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>
        <f t="shared" si="2"/>
        <v>0</v>
      </c>
      <c r="AA46">
        <f t="shared" si="3"/>
        <v>0</v>
      </c>
      <c r="AB46" s="13">
        <f t="shared" si="20"/>
        <v>0</v>
      </c>
      <c r="AC46" s="13">
        <f t="shared" si="5"/>
        <v>0</v>
      </c>
      <c r="AD46" s="13">
        <f t="shared" si="6"/>
        <v>0</v>
      </c>
      <c r="AE46" s="9">
        <f t="shared" si="7"/>
        <v>0</v>
      </c>
      <c r="AF46" s="13">
        <f t="shared" si="8"/>
        <v>0</v>
      </c>
      <c r="AG46">
        <f t="shared" si="9"/>
        <v>0</v>
      </c>
      <c r="AH46" s="9">
        <f>ROUND(IF(K46=3%,$J$359*#REF!,0),0)</f>
        <v>0</v>
      </c>
      <c r="AI46" s="9">
        <f t="shared" si="10"/>
        <v>0</v>
      </c>
      <c r="AJ46" s="9">
        <f t="shared" si="11"/>
        <v>0</v>
      </c>
      <c r="AK46" s="9">
        <f t="shared" si="12"/>
        <v>0</v>
      </c>
      <c r="AL46" s="11">
        <f t="shared" si="13"/>
        <v>0</v>
      </c>
      <c r="AM46" s="9">
        <f>IF(K46=3%,ROUND($J$361*#REF!,0),0)</f>
        <v>0</v>
      </c>
      <c r="AN46" s="14">
        <f t="shared" si="14"/>
        <v>0</v>
      </c>
      <c r="AO46" s="14">
        <f t="shared" si="15"/>
        <v>0</v>
      </c>
      <c r="AP46" s="9">
        <f t="shared" si="16"/>
        <v>0</v>
      </c>
      <c r="AQ46" s="14">
        <f t="shared" si="17"/>
        <v>0</v>
      </c>
      <c r="AR46" s="11">
        <f t="shared" si="18"/>
        <v>0</v>
      </c>
      <c r="AS46" s="14">
        <v>0</v>
      </c>
      <c r="AT46" s="9">
        <f t="shared" si="19"/>
        <v>0</v>
      </c>
    </row>
    <row r="47" spans="1:46" ht="12.75">
      <c r="A47">
        <v>45</v>
      </c>
      <c r="B47" s="7" t="s">
        <v>202</v>
      </c>
      <c r="C47" s="7" t="s">
        <v>9</v>
      </c>
      <c r="D47" s="3" t="s">
        <v>203</v>
      </c>
      <c r="F47" s="16"/>
      <c r="G47" s="16"/>
      <c r="H47" s="16"/>
      <c r="I47" s="4">
        <f t="shared" si="0"/>
        <v>0</v>
      </c>
      <c r="J47" s="5">
        <f t="shared" si="1"/>
        <v>0</v>
      </c>
      <c r="K47" s="6"/>
      <c r="L47" s="28">
        <v>0</v>
      </c>
      <c r="M47" s="28">
        <v>0</v>
      </c>
      <c r="N47" s="28">
        <v>0</v>
      </c>
      <c r="O47" s="25">
        <v>0</v>
      </c>
      <c r="P47" s="22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>
        <f t="shared" si="2"/>
        <v>0</v>
      </c>
      <c r="AA47">
        <f t="shared" si="3"/>
        <v>0</v>
      </c>
      <c r="AB47" s="13">
        <f t="shared" si="20"/>
        <v>0</v>
      </c>
      <c r="AC47" s="13">
        <f t="shared" si="5"/>
        <v>0</v>
      </c>
      <c r="AD47" s="13">
        <f t="shared" si="6"/>
        <v>0</v>
      </c>
      <c r="AE47" s="9">
        <f t="shared" si="7"/>
        <v>0</v>
      </c>
      <c r="AF47" s="13">
        <f t="shared" si="8"/>
        <v>0</v>
      </c>
      <c r="AG47">
        <f t="shared" si="9"/>
        <v>0</v>
      </c>
      <c r="AH47" s="9">
        <f>ROUND(IF(K47=3%,$J$359*#REF!,0),0)</f>
        <v>0</v>
      </c>
      <c r="AI47" s="9">
        <f t="shared" si="10"/>
        <v>0</v>
      </c>
      <c r="AJ47" s="9">
        <f t="shared" si="11"/>
        <v>0</v>
      </c>
      <c r="AK47" s="9">
        <f t="shared" si="12"/>
        <v>0</v>
      </c>
      <c r="AL47" s="11">
        <f t="shared" si="13"/>
        <v>0</v>
      </c>
      <c r="AM47" s="9">
        <f>IF(K47=3%,ROUND($J$361*#REF!,0),0)</f>
        <v>0</v>
      </c>
      <c r="AN47" s="14">
        <f t="shared" si="14"/>
        <v>0</v>
      </c>
      <c r="AO47" s="14">
        <f t="shared" si="15"/>
        <v>0</v>
      </c>
      <c r="AP47" s="9">
        <f t="shared" si="16"/>
        <v>0</v>
      </c>
      <c r="AQ47" s="14">
        <f t="shared" si="17"/>
        <v>0</v>
      </c>
      <c r="AR47" s="11">
        <f t="shared" si="18"/>
        <v>0</v>
      </c>
      <c r="AS47" s="14">
        <v>0</v>
      </c>
      <c r="AT47" s="9">
        <f t="shared" si="19"/>
        <v>0</v>
      </c>
    </row>
    <row r="48" spans="1:46" ht="12.75">
      <c r="A48">
        <v>46</v>
      </c>
      <c r="B48" s="7" t="s">
        <v>204</v>
      </c>
      <c r="C48" s="7" t="s">
        <v>9</v>
      </c>
      <c r="D48" s="3" t="s">
        <v>205</v>
      </c>
      <c r="F48" s="16"/>
      <c r="G48" s="16"/>
      <c r="H48" s="16"/>
      <c r="I48" s="4">
        <f t="shared" si="0"/>
        <v>0</v>
      </c>
      <c r="J48" s="5">
        <f t="shared" si="1"/>
        <v>0</v>
      </c>
      <c r="K48" s="6"/>
      <c r="L48" s="28">
        <v>0</v>
      </c>
      <c r="M48" s="28">
        <v>0</v>
      </c>
      <c r="N48" s="28">
        <v>0</v>
      </c>
      <c r="O48" s="25">
        <v>0</v>
      </c>
      <c r="P48" s="22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>
        <f t="shared" si="2"/>
        <v>0</v>
      </c>
      <c r="AA48">
        <f t="shared" si="3"/>
        <v>0</v>
      </c>
      <c r="AB48" s="13">
        <f t="shared" si="20"/>
        <v>0</v>
      </c>
      <c r="AC48" s="13">
        <f t="shared" si="5"/>
        <v>0</v>
      </c>
      <c r="AD48" s="13">
        <f t="shared" si="6"/>
        <v>0</v>
      </c>
      <c r="AE48" s="9">
        <f t="shared" si="7"/>
        <v>0</v>
      </c>
      <c r="AF48" s="13">
        <f t="shared" si="8"/>
        <v>0</v>
      </c>
      <c r="AG48">
        <f t="shared" si="9"/>
        <v>0</v>
      </c>
      <c r="AH48" s="9">
        <f>ROUND(IF(K48=3%,$J$359*#REF!,0),0)</f>
        <v>0</v>
      </c>
      <c r="AI48" s="9">
        <f t="shared" si="10"/>
        <v>0</v>
      </c>
      <c r="AJ48" s="9">
        <f t="shared" si="11"/>
        <v>0</v>
      </c>
      <c r="AK48" s="9">
        <f t="shared" si="12"/>
        <v>0</v>
      </c>
      <c r="AL48" s="11">
        <f t="shared" si="13"/>
        <v>0</v>
      </c>
      <c r="AM48" s="9">
        <f>IF(K48=3%,ROUND($J$361*#REF!,0),0)</f>
        <v>0</v>
      </c>
      <c r="AN48" s="14">
        <f t="shared" si="14"/>
        <v>0</v>
      </c>
      <c r="AO48" s="14">
        <f t="shared" si="15"/>
        <v>0</v>
      </c>
      <c r="AP48" s="9">
        <f t="shared" si="16"/>
        <v>0</v>
      </c>
      <c r="AQ48" s="14">
        <f t="shared" si="17"/>
        <v>0</v>
      </c>
      <c r="AR48" s="11">
        <f t="shared" si="18"/>
        <v>0</v>
      </c>
      <c r="AS48" s="14">
        <v>0</v>
      </c>
      <c r="AT48" s="9">
        <f t="shared" si="19"/>
        <v>0</v>
      </c>
    </row>
    <row r="49" spans="1:46" ht="12.75">
      <c r="A49">
        <v>47</v>
      </c>
      <c r="B49" s="7" t="s">
        <v>206</v>
      </c>
      <c r="C49" s="7" t="s">
        <v>9</v>
      </c>
      <c r="D49" s="3" t="s">
        <v>207</v>
      </c>
      <c r="F49" s="16"/>
      <c r="G49" s="16"/>
      <c r="H49" s="16"/>
      <c r="I49" s="4">
        <f t="shared" si="0"/>
        <v>0</v>
      </c>
      <c r="J49" s="5">
        <f t="shared" si="1"/>
        <v>0</v>
      </c>
      <c r="K49" s="6"/>
      <c r="L49" s="28">
        <v>0</v>
      </c>
      <c r="M49" s="28">
        <v>0</v>
      </c>
      <c r="N49" s="28">
        <v>0</v>
      </c>
      <c r="O49" s="25">
        <v>0</v>
      </c>
      <c r="P49" s="22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>
        <f t="shared" si="2"/>
        <v>0</v>
      </c>
      <c r="AA49">
        <f t="shared" si="3"/>
        <v>0</v>
      </c>
      <c r="AB49" s="13">
        <f t="shared" si="20"/>
        <v>0</v>
      </c>
      <c r="AC49" s="13">
        <f t="shared" si="5"/>
        <v>0</v>
      </c>
      <c r="AD49" s="13">
        <f t="shared" si="6"/>
        <v>0</v>
      </c>
      <c r="AE49" s="9">
        <f t="shared" si="7"/>
        <v>0</v>
      </c>
      <c r="AF49" s="13">
        <f t="shared" si="8"/>
        <v>0</v>
      </c>
      <c r="AG49">
        <f t="shared" si="9"/>
        <v>0</v>
      </c>
      <c r="AH49" s="9">
        <f>ROUND(IF(K49=3%,$J$359*#REF!,0),0)</f>
        <v>0</v>
      </c>
      <c r="AI49" s="9">
        <f t="shared" si="10"/>
        <v>0</v>
      </c>
      <c r="AJ49" s="9">
        <f t="shared" si="11"/>
        <v>0</v>
      </c>
      <c r="AK49" s="9">
        <f t="shared" si="12"/>
        <v>0</v>
      </c>
      <c r="AL49" s="11">
        <f t="shared" si="13"/>
        <v>0</v>
      </c>
      <c r="AM49" s="9">
        <f>IF(K49=3%,ROUND($J$361*#REF!,0),0)</f>
        <v>0</v>
      </c>
      <c r="AN49" s="14">
        <f t="shared" si="14"/>
        <v>0</v>
      </c>
      <c r="AO49" s="14">
        <f t="shared" si="15"/>
        <v>0</v>
      </c>
      <c r="AP49" s="9">
        <f t="shared" si="16"/>
        <v>0</v>
      </c>
      <c r="AQ49" s="14">
        <f t="shared" si="17"/>
        <v>0</v>
      </c>
      <c r="AR49" s="11">
        <f t="shared" si="18"/>
        <v>0</v>
      </c>
      <c r="AS49" s="14">
        <v>0</v>
      </c>
      <c r="AT49" s="9">
        <f t="shared" si="19"/>
        <v>0</v>
      </c>
    </row>
    <row r="50" spans="1:46" ht="12.75">
      <c r="A50">
        <v>48</v>
      </c>
      <c r="B50" s="7" t="s">
        <v>208</v>
      </c>
      <c r="C50" s="7" t="s">
        <v>9</v>
      </c>
      <c r="D50" s="3" t="s">
        <v>209</v>
      </c>
      <c r="F50" s="16"/>
      <c r="G50" s="16"/>
      <c r="H50" s="16"/>
      <c r="I50" s="4">
        <f t="shared" si="0"/>
        <v>0</v>
      </c>
      <c r="J50" s="5">
        <f t="shared" si="1"/>
        <v>0</v>
      </c>
      <c r="K50" s="6"/>
      <c r="L50" s="28">
        <v>0</v>
      </c>
      <c r="M50" s="28">
        <v>0</v>
      </c>
      <c r="N50" s="28">
        <v>0</v>
      </c>
      <c r="O50" s="25">
        <v>0</v>
      </c>
      <c r="P50" s="22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>
        <f t="shared" si="2"/>
        <v>0</v>
      </c>
      <c r="AA50">
        <f t="shared" si="3"/>
        <v>0</v>
      </c>
      <c r="AB50" s="13">
        <f t="shared" si="20"/>
        <v>0</v>
      </c>
      <c r="AC50" s="13">
        <f t="shared" si="5"/>
        <v>0</v>
      </c>
      <c r="AD50" s="13">
        <f t="shared" si="6"/>
        <v>0</v>
      </c>
      <c r="AE50" s="9">
        <f t="shared" si="7"/>
        <v>0</v>
      </c>
      <c r="AF50" s="13">
        <f t="shared" si="8"/>
        <v>0</v>
      </c>
      <c r="AG50">
        <f t="shared" si="9"/>
        <v>0</v>
      </c>
      <c r="AH50" s="9">
        <f>ROUND(IF(K50=3%,$J$359*#REF!,0),0)</f>
        <v>0</v>
      </c>
      <c r="AI50" s="9">
        <f t="shared" si="10"/>
        <v>0</v>
      </c>
      <c r="AJ50" s="9">
        <f t="shared" si="11"/>
        <v>0</v>
      </c>
      <c r="AK50" s="9">
        <f t="shared" si="12"/>
        <v>0</v>
      </c>
      <c r="AL50" s="11">
        <f t="shared" si="13"/>
        <v>0</v>
      </c>
      <c r="AM50" s="9">
        <f>IF(K50=3%,ROUND($J$361*#REF!,0),0)</f>
        <v>0</v>
      </c>
      <c r="AN50" s="14">
        <f t="shared" si="14"/>
        <v>0</v>
      </c>
      <c r="AO50" s="14">
        <f t="shared" si="15"/>
        <v>0</v>
      </c>
      <c r="AP50" s="9">
        <f t="shared" si="16"/>
        <v>0</v>
      </c>
      <c r="AQ50" s="14">
        <f t="shared" si="17"/>
        <v>0</v>
      </c>
      <c r="AR50" s="11">
        <f t="shared" si="18"/>
        <v>0</v>
      </c>
      <c r="AS50" s="14">
        <v>0</v>
      </c>
      <c r="AT50" s="9">
        <f t="shared" si="19"/>
        <v>0</v>
      </c>
    </row>
    <row r="51" spans="1:46" ht="12.75">
      <c r="A51">
        <v>49</v>
      </c>
      <c r="B51" s="7" t="s">
        <v>27</v>
      </c>
      <c r="C51" s="7" t="s">
        <v>9</v>
      </c>
      <c r="D51" s="3" t="s">
        <v>28</v>
      </c>
      <c r="E51">
        <v>2002</v>
      </c>
      <c r="F51" s="17">
        <v>7831478</v>
      </c>
      <c r="G51" s="17">
        <v>41386</v>
      </c>
      <c r="H51" s="17">
        <v>44544</v>
      </c>
      <c r="I51" s="4">
        <f t="shared" si="0"/>
        <v>7745548</v>
      </c>
      <c r="J51" s="5">
        <f t="shared" si="1"/>
        <v>7745548</v>
      </c>
      <c r="K51" s="6">
        <v>0.03</v>
      </c>
      <c r="L51" s="28">
        <v>2077957</v>
      </c>
      <c r="M51" s="28">
        <v>20221</v>
      </c>
      <c r="N51" s="28">
        <v>11811</v>
      </c>
      <c r="O51" s="25">
        <v>2110506</v>
      </c>
      <c r="P51" s="22">
        <v>0.2724</v>
      </c>
      <c r="Q51" s="9">
        <v>5563415</v>
      </c>
      <c r="R51" s="9">
        <v>5905823</v>
      </c>
      <c r="S51" s="9">
        <v>5949783</v>
      </c>
      <c r="T51" s="9">
        <v>6156041</v>
      </c>
      <c r="U51" s="9">
        <v>4391062</v>
      </c>
      <c r="V51" s="9">
        <v>2381609</v>
      </c>
      <c r="W51" s="9">
        <v>1931206</v>
      </c>
      <c r="X51" s="9">
        <v>1984866</v>
      </c>
      <c r="Y51" s="9">
        <v>2110506</v>
      </c>
      <c r="Z51">
        <f t="shared" si="2"/>
        <v>26.83</v>
      </c>
      <c r="AA51" t="e">
        <f t="shared" si="3"/>
        <v>#REF!</v>
      </c>
      <c r="AB51" s="13">
        <f t="shared" si="20"/>
        <v>2077956.91569</v>
      </c>
      <c r="AC51" s="13">
        <f t="shared" si="5"/>
        <v>2077956.91569</v>
      </c>
      <c r="AD51" s="13">
        <f t="shared" si="6"/>
        <v>-0.08431000006385148</v>
      </c>
      <c r="AE51" s="9">
        <f t="shared" si="7"/>
        <v>2077957</v>
      </c>
      <c r="AF51" s="13">
        <f t="shared" si="8"/>
        <v>0.08431000006385148</v>
      </c>
      <c r="AG51">
        <f t="shared" si="9"/>
        <v>26.83</v>
      </c>
      <c r="AH51" s="9" t="e">
        <f>ROUND(IF(K51=3%,$J$359*#REF!,0),0)</f>
        <v>#REF!</v>
      </c>
      <c r="AI51" s="9" t="e">
        <f t="shared" si="10"/>
        <v>#REF!</v>
      </c>
      <c r="AJ51" s="9" t="e">
        <f t="shared" si="11"/>
        <v>#REF!</v>
      </c>
      <c r="AK51" s="9" t="e">
        <f t="shared" si="12"/>
        <v>#REF!</v>
      </c>
      <c r="AL51" s="11" t="e">
        <f t="shared" si="13"/>
        <v>#REF!</v>
      </c>
      <c r="AM51" s="9" t="e">
        <f>IF(K51=3%,ROUND($J$361*#REF!,0),0)</f>
        <v>#REF!</v>
      </c>
      <c r="AN51" s="14" t="e">
        <f t="shared" si="14"/>
        <v>#REF!</v>
      </c>
      <c r="AO51" s="14" t="e">
        <f t="shared" si="15"/>
        <v>#REF!</v>
      </c>
      <c r="AP51" s="9" t="e">
        <f t="shared" si="16"/>
        <v>#REF!</v>
      </c>
      <c r="AQ51" s="14" t="e">
        <f t="shared" si="17"/>
        <v>#REF!</v>
      </c>
      <c r="AR51" s="11" t="e">
        <f t="shared" si="18"/>
        <v>#REF!</v>
      </c>
      <c r="AS51" s="14">
        <v>517</v>
      </c>
      <c r="AT51" s="9" t="e">
        <f t="shared" si="19"/>
        <v>#REF!</v>
      </c>
    </row>
    <row r="52" spans="1:46" ht="12.75">
      <c r="A52">
        <v>50</v>
      </c>
      <c r="B52" s="7" t="s">
        <v>210</v>
      </c>
      <c r="C52" s="7" t="s">
        <v>9</v>
      </c>
      <c r="D52" s="3" t="s">
        <v>211</v>
      </c>
      <c r="F52" s="16"/>
      <c r="G52" s="16"/>
      <c r="H52" s="16"/>
      <c r="I52" s="4">
        <f t="shared" si="0"/>
        <v>0</v>
      </c>
      <c r="J52" s="5">
        <f t="shared" si="1"/>
        <v>0</v>
      </c>
      <c r="K52" s="6"/>
      <c r="L52" s="28">
        <v>0</v>
      </c>
      <c r="M52" s="28">
        <v>0</v>
      </c>
      <c r="N52" s="28">
        <v>0</v>
      </c>
      <c r="O52" s="25">
        <v>0</v>
      </c>
      <c r="P52" s="22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>
        <f t="shared" si="2"/>
        <v>0</v>
      </c>
      <c r="AA52">
        <f t="shared" si="3"/>
        <v>0</v>
      </c>
      <c r="AB52" s="13">
        <f t="shared" si="20"/>
        <v>0</v>
      </c>
      <c r="AC52" s="13">
        <f t="shared" si="5"/>
        <v>0</v>
      </c>
      <c r="AD52" s="13">
        <f t="shared" si="6"/>
        <v>0</v>
      </c>
      <c r="AE52" s="9">
        <f t="shared" si="7"/>
        <v>0</v>
      </c>
      <c r="AF52" s="13">
        <f t="shared" si="8"/>
        <v>0</v>
      </c>
      <c r="AG52">
        <f t="shared" si="9"/>
        <v>0</v>
      </c>
      <c r="AH52" s="9">
        <f>ROUND(IF(K52=3%,$J$359*#REF!,0),0)</f>
        <v>0</v>
      </c>
      <c r="AI52" s="9">
        <f t="shared" si="10"/>
        <v>0</v>
      </c>
      <c r="AJ52" s="9">
        <f t="shared" si="11"/>
        <v>0</v>
      </c>
      <c r="AK52" s="9">
        <f t="shared" si="12"/>
        <v>0</v>
      </c>
      <c r="AL52" s="11">
        <f t="shared" si="13"/>
        <v>0</v>
      </c>
      <c r="AM52" s="9">
        <f>IF(K52=3%,ROUND($J$361*#REF!,0),0)</f>
        <v>0</v>
      </c>
      <c r="AN52" s="14">
        <f t="shared" si="14"/>
        <v>0</v>
      </c>
      <c r="AO52" s="14">
        <f t="shared" si="15"/>
        <v>0</v>
      </c>
      <c r="AP52" s="9">
        <f t="shared" si="16"/>
        <v>0</v>
      </c>
      <c r="AQ52" s="14">
        <f t="shared" si="17"/>
        <v>0</v>
      </c>
      <c r="AR52" s="11">
        <f t="shared" si="18"/>
        <v>0</v>
      </c>
      <c r="AS52" s="14">
        <v>0</v>
      </c>
      <c r="AT52" s="9">
        <f t="shared" si="19"/>
        <v>0</v>
      </c>
    </row>
    <row r="53" spans="1:46" ht="12.75">
      <c r="A53">
        <v>51</v>
      </c>
      <c r="B53" s="7" t="s">
        <v>29</v>
      </c>
      <c r="C53" s="7" t="s">
        <v>9</v>
      </c>
      <c r="D53" s="3" t="s">
        <v>30</v>
      </c>
      <c r="E53">
        <v>2002</v>
      </c>
      <c r="F53" s="18">
        <v>363164.99</v>
      </c>
      <c r="G53" s="17">
        <v>4958.63</v>
      </c>
      <c r="H53" s="17">
        <v>0</v>
      </c>
      <c r="I53" s="4">
        <f t="shared" si="0"/>
        <v>358206.36</v>
      </c>
      <c r="J53" s="5">
        <f t="shared" si="1"/>
        <v>358206</v>
      </c>
      <c r="K53" s="6">
        <v>0.02</v>
      </c>
      <c r="L53" s="28">
        <v>96099</v>
      </c>
      <c r="M53" s="28">
        <v>0</v>
      </c>
      <c r="N53" s="28">
        <v>0</v>
      </c>
      <c r="O53" s="25">
        <v>96122</v>
      </c>
      <c r="P53" s="22">
        <v>0.2683</v>
      </c>
      <c r="Q53" s="9">
        <v>262655</v>
      </c>
      <c r="R53" s="9">
        <v>270723</v>
      </c>
      <c r="S53" s="9">
        <v>282735</v>
      </c>
      <c r="T53" s="9">
        <v>297471</v>
      </c>
      <c r="U53" s="9">
        <v>250303</v>
      </c>
      <c r="V53" s="9">
        <v>114381</v>
      </c>
      <c r="W53" s="9">
        <v>93000</v>
      </c>
      <c r="X53" s="9">
        <v>93610</v>
      </c>
      <c r="Y53" s="9">
        <v>96122</v>
      </c>
      <c r="Z53">
        <f t="shared" si="2"/>
        <v>26.83</v>
      </c>
      <c r="AA53">
        <f t="shared" si="3"/>
        <v>26.83</v>
      </c>
      <c r="AB53" s="13">
        <f t="shared" si="20"/>
        <v>96098.64079</v>
      </c>
      <c r="AC53" s="13">
        <f t="shared" si="5"/>
        <v>96098.64079</v>
      </c>
      <c r="AD53" s="13">
        <f t="shared" si="6"/>
        <v>-0.3592099999950733</v>
      </c>
      <c r="AE53" s="9">
        <f t="shared" si="7"/>
        <v>96099</v>
      </c>
      <c r="AF53" s="13">
        <f t="shared" si="8"/>
        <v>0.3592099999950733</v>
      </c>
      <c r="AG53">
        <f t="shared" si="9"/>
        <v>26.83</v>
      </c>
      <c r="AH53" s="9">
        <f>ROUND(IF(K53=3%,$J$359*#REF!,0),0)</f>
        <v>0</v>
      </c>
      <c r="AI53" s="9">
        <f t="shared" si="10"/>
        <v>96099</v>
      </c>
      <c r="AJ53" s="9">
        <f t="shared" si="11"/>
        <v>0</v>
      </c>
      <c r="AK53" s="9">
        <f t="shared" si="12"/>
        <v>96099</v>
      </c>
      <c r="AL53" s="11">
        <f t="shared" si="13"/>
        <v>26.83</v>
      </c>
      <c r="AM53" s="9">
        <f>IF(K53=3%,ROUND($J$361*#REF!,0),0)</f>
        <v>0</v>
      </c>
      <c r="AN53" s="14">
        <f t="shared" si="14"/>
        <v>96099</v>
      </c>
      <c r="AO53" s="14">
        <f t="shared" si="15"/>
        <v>0</v>
      </c>
      <c r="AP53" s="9">
        <f t="shared" si="16"/>
        <v>96099</v>
      </c>
      <c r="AQ53" s="14">
        <f t="shared" si="17"/>
        <v>0</v>
      </c>
      <c r="AR53" s="11">
        <f t="shared" si="18"/>
        <v>26.83</v>
      </c>
      <c r="AS53" s="14">
        <v>23</v>
      </c>
      <c r="AT53" s="9">
        <f t="shared" si="19"/>
        <v>96122</v>
      </c>
    </row>
    <row r="54" spans="1:46" ht="12.75">
      <c r="A54">
        <v>52</v>
      </c>
      <c r="B54" s="7" t="s">
        <v>212</v>
      </c>
      <c r="C54" s="7" t="s">
        <v>9</v>
      </c>
      <c r="D54" s="3" t="s">
        <v>213</v>
      </c>
      <c r="E54">
        <v>2007</v>
      </c>
      <c r="F54" s="17">
        <v>347617.59</v>
      </c>
      <c r="G54" s="17">
        <v>5884.34</v>
      </c>
      <c r="H54" s="17">
        <v>9.49</v>
      </c>
      <c r="I54" s="4">
        <f t="shared" si="0"/>
        <v>341723.76</v>
      </c>
      <c r="J54" s="5">
        <f t="shared" si="1"/>
        <v>341724</v>
      </c>
      <c r="K54" s="6">
        <v>0.03</v>
      </c>
      <c r="L54" s="28">
        <v>91677</v>
      </c>
      <c r="M54" s="28">
        <v>48529</v>
      </c>
      <c r="N54" s="28">
        <v>28346</v>
      </c>
      <c r="O54" s="25">
        <v>168698</v>
      </c>
      <c r="P54" s="22">
        <v>0.4932</v>
      </c>
      <c r="Q54" s="9">
        <v>0</v>
      </c>
      <c r="R54" s="9">
        <v>0</v>
      </c>
      <c r="S54" s="9">
        <v>0</v>
      </c>
      <c r="T54" s="9">
        <v>326142</v>
      </c>
      <c r="U54" s="9">
        <v>321477.27</v>
      </c>
      <c r="V54" s="9">
        <v>207887</v>
      </c>
      <c r="W54" s="9">
        <v>163628</v>
      </c>
      <c r="X54" s="9">
        <v>164053</v>
      </c>
      <c r="Y54" s="9">
        <v>168698</v>
      </c>
      <c r="Z54">
        <f t="shared" si="2"/>
        <v>26.83</v>
      </c>
      <c r="AA54" t="e">
        <f t="shared" si="3"/>
        <v>#REF!</v>
      </c>
      <c r="AB54" s="13">
        <f t="shared" si="20"/>
        <v>91676.88962</v>
      </c>
      <c r="AC54" s="13">
        <f t="shared" si="5"/>
        <v>91676.88962</v>
      </c>
      <c r="AD54" s="13">
        <f t="shared" si="6"/>
        <v>-0.11037999999825843</v>
      </c>
      <c r="AE54" s="9">
        <f t="shared" si="7"/>
        <v>91677</v>
      </c>
      <c r="AF54" s="13">
        <f t="shared" si="8"/>
        <v>0.11037999999825843</v>
      </c>
      <c r="AG54">
        <f t="shared" si="9"/>
        <v>26.83</v>
      </c>
      <c r="AH54" s="9" t="e">
        <f>ROUND(IF(K54=3%,$J$359*#REF!,0),0)</f>
        <v>#REF!</v>
      </c>
      <c r="AI54" s="9" t="e">
        <f t="shared" si="10"/>
        <v>#REF!</v>
      </c>
      <c r="AJ54" s="9" t="e">
        <f t="shared" si="11"/>
        <v>#REF!</v>
      </c>
      <c r="AK54" s="9" t="e">
        <f t="shared" si="12"/>
        <v>#REF!</v>
      </c>
      <c r="AL54" s="11" t="e">
        <f t="shared" si="13"/>
        <v>#REF!</v>
      </c>
      <c r="AM54" s="9" t="e">
        <f>IF(K54=3%,ROUND($J$361*#REF!,0),0)</f>
        <v>#REF!</v>
      </c>
      <c r="AN54" s="14" t="e">
        <f t="shared" si="14"/>
        <v>#REF!</v>
      </c>
      <c r="AO54" s="14" t="e">
        <f t="shared" si="15"/>
        <v>#REF!</v>
      </c>
      <c r="AP54" s="9" t="e">
        <f t="shared" si="16"/>
        <v>#REF!</v>
      </c>
      <c r="AQ54" s="14" t="e">
        <f t="shared" si="17"/>
        <v>#REF!</v>
      </c>
      <c r="AR54" s="11" t="e">
        <f t="shared" si="18"/>
        <v>#REF!</v>
      </c>
      <c r="AS54" s="14">
        <v>146</v>
      </c>
      <c r="AT54" s="9" t="e">
        <f t="shared" si="19"/>
        <v>#REF!</v>
      </c>
    </row>
    <row r="55" spans="1:46" ht="12.75">
      <c r="A55">
        <v>53</v>
      </c>
      <c r="B55" s="7" t="s">
        <v>214</v>
      </c>
      <c r="C55" s="7" t="s">
        <v>9</v>
      </c>
      <c r="D55" s="3" t="s">
        <v>215</v>
      </c>
      <c r="F55" s="16"/>
      <c r="G55" s="16"/>
      <c r="H55" s="16"/>
      <c r="I55" s="4">
        <f t="shared" si="0"/>
        <v>0</v>
      </c>
      <c r="J55" s="5">
        <f t="shared" si="1"/>
        <v>0</v>
      </c>
      <c r="K55" s="6"/>
      <c r="L55" s="28">
        <v>0</v>
      </c>
      <c r="M55" s="28">
        <v>0</v>
      </c>
      <c r="N55" s="28">
        <v>0</v>
      </c>
      <c r="O55" s="25">
        <v>0</v>
      </c>
      <c r="P55" s="22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>
        <f t="shared" si="2"/>
        <v>0</v>
      </c>
      <c r="AA55">
        <f t="shared" si="3"/>
        <v>0</v>
      </c>
      <c r="AB55" s="13">
        <f t="shared" si="20"/>
        <v>0</v>
      </c>
      <c r="AC55" s="13">
        <f t="shared" si="5"/>
        <v>0</v>
      </c>
      <c r="AD55" s="13">
        <f t="shared" si="6"/>
        <v>0</v>
      </c>
      <c r="AE55" s="9">
        <f t="shared" si="7"/>
        <v>0</v>
      </c>
      <c r="AF55" s="13">
        <f t="shared" si="8"/>
        <v>0</v>
      </c>
      <c r="AG55">
        <f t="shared" si="9"/>
        <v>0</v>
      </c>
      <c r="AH55" s="9">
        <f>ROUND(IF(K55=3%,$J$359*#REF!,0),0)</f>
        <v>0</v>
      </c>
      <c r="AI55" s="9">
        <f t="shared" si="10"/>
        <v>0</v>
      </c>
      <c r="AJ55" s="9">
        <f t="shared" si="11"/>
        <v>0</v>
      </c>
      <c r="AK55" s="9">
        <f t="shared" si="12"/>
        <v>0</v>
      </c>
      <c r="AL55" s="11">
        <f t="shared" si="13"/>
        <v>0</v>
      </c>
      <c r="AM55" s="9">
        <f>IF(K55=3%,ROUND($J$361*#REF!,0),0)</f>
        <v>0</v>
      </c>
      <c r="AN55" s="14">
        <f t="shared" si="14"/>
        <v>0</v>
      </c>
      <c r="AO55" s="14">
        <f t="shared" si="15"/>
        <v>0</v>
      </c>
      <c r="AP55" s="9">
        <f t="shared" si="16"/>
        <v>0</v>
      </c>
      <c r="AQ55" s="14">
        <f t="shared" si="17"/>
        <v>0</v>
      </c>
      <c r="AR55" s="11">
        <f t="shared" si="18"/>
        <v>0</v>
      </c>
      <c r="AS55" s="14">
        <v>0</v>
      </c>
      <c r="AT55" s="9">
        <f t="shared" si="19"/>
        <v>0</v>
      </c>
    </row>
    <row r="56" spans="1:46" ht="12.75">
      <c r="A56">
        <v>54</v>
      </c>
      <c r="B56" s="7" t="s">
        <v>216</v>
      </c>
      <c r="C56" s="7" t="s">
        <v>9</v>
      </c>
      <c r="D56" s="3" t="s">
        <v>217</v>
      </c>
      <c r="F56" s="16"/>
      <c r="G56" s="16"/>
      <c r="H56" s="16"/>
      <c r="I56" s="4">
        <f t="shared" si="0"/>
        <v>0</v>
      </c>
      <c r="J56" s="5">
        <f t="shared" si="1"/>
        <v>0</v>
      </c>
      <c r="K56" s="6"/>
      <c r="L56" s="28">
        <v>0</v>
      </c>
      <c r="M56" s="28">
        <v>0</v>
      </c>
      <c r="N56" s="28">
        <v>0</v>
      </c>
      <c r="O56" s="25">
        <v>0</v>
      </c>
      <c r="P56" s="22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>
        <f t="shared" si="2"/>
        <v>0</v>
      </c>
      <c r="AA56">
        <f t="shared" si="3"/>
        <v>0</v>
      </c>
      <c r="AB56" s="13">
        <f t="shared" si="20"/>
        <v>0</v>
      </c>
      <c r="AC56" s="13">
        <f t="shared" si="5"/>
        <v>0</v>
      </c>
      <c r="AD56" s="13">
        <f t="shared" si="6"/>
        <v>0</v>
      </c>
      <c r="AE56" s="9">
        <f t="shared" si="7"/>
        <v>0</v>
      </c>
      <c r="AF56" s="13">
        <f t="shared" si="8"/>
        <v>0</v>
      </c>
      <c r="AG56">
        <f t="shared" si="9"/>
        <v>0</v>
      </c>
      <c r="AH56" s="9">
        <f>ROUND(IF(K56=3%,$J$359*#REF!,0),0)</f>
        <v>0</v>
      </c>
      <c r="AI56" s="9">
        <f t="shared" si="10"/>
        <v>0</v>
      </c>
      <c r="AJ56" s="9">
        <f t="shared" si="11"/>
        <v>0</v>
      </c>
      <c r="AK56" s="9">
        <f t="shared" si="12"/>
        <v>0</v>
      </c>
      <c r="AL56" s="11">
        <f t="shared" si="13"/>
        <v>0</v>
      </c>
      <c r="AM56" s="9">
        <f>IF(K56=3%,ROUND($J$361*#REF!,0),0)</f>
        <v>0</v>
      </c>
      <c r="AN56" s="14">
        <f t="shared" si="14"/>
        <v>0</v>
      </c>
      <c r="AO56" s="14">
        <f t="shared" si="15"/>
        <v>0</v>
      </c>
      <c r="AP56" s="9">
        <f t="shared" si="16"/>
        <v>0</v>
      </c>
      <c r="AQ56" s="14">
        <f t="shared" si="17"/>
        <v>0</v>
      </c>
      <c r="AR56" s="11">
        <f t="shared" si="18"/>
        <v>0</v>
      </c>
      <c r="AS56" s="14">
        <v>0</v>
      </c>
      <c r="AT56" s="9">
        <f t="shared" si="19"/>
        <v>0</v>
      </c>
    </row>
    <row r="57" spans="1:46" ht="12.75">
      <c r="A57">
        <v>55</v>
      </c>
      <c r="B57" s="7" t="s">
        <v>31</v>
      </c>
      <c r="C57" s="7" t="s">
        <v>9</v>
      </c>
      <c r="D57" s="3" t="s">
        <v>32</v>
      </c>
      <c r="E57">
        <v>2003</v>
      </c>
      <c r="F57" s="17">
        <v>685157.39</v>
      </c>
      <c r="G57" s="17">
        <v>3549.7</v>
      </c>
      <c r="H57" s="17">
        <v>0</v>
      </c>
      <c r="I57" s="4">
        <f t="shared" si="0"/>
        <v>681607.6900000001</v>
      </c>
      <c r="J57" s="5">
        <f t="shared" si="1"/>
        <v>681608</v>
      </c>
      <c r="K57" s="6">
        <v>0.03</v>
      </c>
      <c r="L57" s="28">
        <v>182860</v>
      </c>
      <c r="M57" s="28">
        <v>28309</v>
      </c>
      <c r="N57" s="28">
        <v>16535</v>
      </c>
      <c r="O57" s="25">
        <v>227808</v>
      </c>
      <c r="P57" s="22">
        <v>0.33409999999999995</v>
      </c>
      <c r="Q57" s="9">
        <v>503006</v>
      </c>
      <c r="R57" s="9">
        <v>539516</v>
      </c>
      <c r="S57" s="9">
        <v>563617</v>
      </c>
      <c r="T57" s="9">
        <v>597319</v>
      </c>
      <c r="U57" s="9">
        <v>486358</v>
      </c>
      <c r="V57" s="9">
        <v>267994</v>
      </c>
      <c r="W57" s="9">
        <v>209292</v>
      </c>
      <c r="X57" s="9">
        <v>211354</v>
      </c>
      <c r="Y57" s="9">
        <v>227808</v>
      </c>
      <c r="Z57">
        <f t="shared" si="2"/>
        <v>26.83</v>
      </c>
      <c r="AA57" t="e">
        <f t="shared" si="3"/>
        <v>#REF!</v>
      </c>
      <c r="AB57" s="13">
        <f t="shared" si="20"/>
        <v>182860.14849</v>
      </c>
      <c r="AC57" s="13">
        <f t="shared" si="5"/>
        <v>182860.14849</v>
      </c>
      <c r="AD57" s="13">
        <f t="shared" si="6"/>
        <v>0.14848999999230728</v>
      </c>
      <c r="AE57" s="9">
        <f t="shared" si="7"/>
        <v>182860</v>
      </c>
      <c r="AF57" s="13">
        <f t="shared" si="8"/>
        <v>-0.14848999999230728</v>
      </c>
      <c r="AG57">
        <f t="shared" si="9"/>
        <v>26.83</v>
      </c>
      <c r="AH57" s="9" t="e">
        <f>ROUND(IF(K57=3%,$J$359*#REF!,0),0)</f>
        <v>#REF!</v>
      </c>
      <c r="AI57" s="9" t="e">
        <f t="shared" si="10"/>
        <v>#REF!</v>
      </c>
      <c r="AJ57" s="9" t="e">
        <f t="shared" si="11"/>
        <v>#REF!</v>
      </c>
      <c r="AK57" s="9" t="e">
        <f t="shared" si="12"/>
        <v>#REF!</v>
      </c>
      <c r="AL57" s="11" t="e">
        <f t="shared" si="13"/>
        <v>#REF!</v>
      </c>
      <c r="AM57" s="9" t="e">
        <f>IF(K57=3%,ROUND($J$361*#REF!,0),0)</f>
        <v>#REF!</v>
      </c>
      <c r="AN57" s="14" t="e">
        <f t="shared" si="14"/>
        <v>#REF!</v>
      </c>
      <c r="AO57" s="14" t="e">
        <f t="shared" si="15"/>
        <v>#REF!</v>
      </c>
      <c r="AP57" s="9" t="e">
        <f t="shared" si="16"/>
        <v>#REF!</v>
      </c>
      <c r="AQ57" s="14" t="e">
        <f t="shared" si="17"/>
        <v>#REF!</v>
      </c>
      <c r="AR57" s="11" t="e">
        <f t="shared" si="18"/>
        <v>#REF!</v>
      </c>
      <c r="AS57" s="14">
        <v>104</v>
      </c>
      <c r="AT57" s="9" t="e">
        <f t="shared" si="19"/>
        <v>#REF!</v>
      </c>
    </row>
    <row r="58" spans="1:46" ht="12.75">
      <c r="A58">
        <v>56</v>
      </c>
      <c r="B58" s="7" t="s">
        <v>33</v>
      </c>
      <c r="C58" s="7" t="s">
        <v>9</v>
      </c>
      <c r="D58" s="3" t="s">
        <v>34</v>
      </c>
      <c r="E58">
        <v>2008</v>
      </c>
      <c r="F58" s="17">
        <v>820830.31</v>
      </c>
      <c r="G58" s="17">
        <v>13474.16</v>
      </c>
      <c r="H58" s="17">
        <v>458.81</v>
      </c>
      <c r="I58" s="4">
        <f t="shared" si="0"/>
        <v>806897.34</v>
      </c>
      <c r="J58" s="5">
        <f t="shared" si="1"/>
        <v>806897</v>
      </c>
      <c r="K58" s="6">
        <v>0.015</v>
      </c>
      <c r="L58" s="28">
        <v>216472</v>
      </c>
      <c r="M58" s="28">
        <v>0</v>
      </c>
      <c r="N58" s="28">
        <v>0</v>
      </c>
      <c r="O58" s="25">
        <v>216522</v>
      </c>
      <c r="P58" s="22">
        <v>0.2683</v>
      </c>
      <c r="Q58" s="9">
        <v>189483</v>
      </c>
      <c r="R58" s="9">
        <v>205310</v>
      </c>
      <c r="S58" s="9">
        <v>220564</v>
      </c>
      <c r="T58" s="9">
        <v>249963</v>
      </c>
      <c r="U58" s="9">
        <v>524702</v>
      </c>
      <c r="V58" s="9">
        <v>260838</v>
      </c>
      <c r="W58" s="9">
        <v>213187</v>
      </c>
      <c r="X58" s="9">
        <v>210473</v>
      </c>
      <c r="Y58" s="9">
        <v>216522</v>
      </c>
      <c r="Z58">
        <f t="shared" si="2"/>
        <v>26.83</v>
      </c>
      <c r="AA58">
        <f t="shared" si="3"/>
        <v>26.83</v>
      </c>
      <c r="AB58" s="13">
        <f t="shared" si="20"/>
        <v>216472.37889</v>
      </c>
      <c r="AC58" s="13">
        <f t="shared" si="5"/>
        <v>216472.37889</v>
      </c>
      <c r="AD58" s="13">
        <f t="shared" si="6"/>
        <v>0.3788899999926798</v>
      </c>
      <c r="AE58" s="9">
        <f t="shared" si="7"/>
        <v>216472</v>
      </c>
      <c r="AF58" s="13">
        <f t="shared" si="8"/>
        <v>-0.3788899999926798</v>
      </c>
      <c r="AG58">
        <f t="shared" si="9"/>
        <v>26.83</v>
      </c>
      <c r="AH58" s="9">
        <f>ROUND(IF(K58=3%,$J$359*#REF!,0),0)</f>
        <v>0</v>
      </c>
      <c r="AI58" s="9">
        <f t="shared" si="10"/>
        <v>216472</v>
      </c>
      <c r="AJ58" s="9">
        <f t="shared" si="11"/>
        <v>0</v>
      </c>
      <c r="AK58" s="9">
        <f t="shared" si="12"/>
        <v>216472</v>
      </c>
      <c r="AL58" s="11">
        <f t="shared" si="13"/>
        <v>26.83</v>
      </c>
      <c r="AM58" s="9">
        <f>IF(K58=3%,ROUND($J$361*#REF!,0),0)</f>
        <v>0</v>
      </c>
      <c r="AN58" s="14">
        <f t="shared" si="14"/>
        <v>216472</v>
      </c>
      <c r="AO58" s="14">
        <f t="shared" si="15"/>
        <v>0</v>
      </c>
      <c r="AP58" s="9">
        <f t="shared" si="16"/>
        <v>216472</v>
      </c>
      <c r="AQ58" s="14">
        <f t="shared" si="17"/>
        <v>0</v>
      </c>
      <c r="AR58" s="11">
        <f t="shared" si="18"/>
        <v>26.83</v>
      </c>
      <c r="AS58" s="14">
        <v>50</v>
      </c>
      <c r="AT58" s="9">
        <f t="shared" si="19"/>
        <v>216522</v>
      </c>
    </row>
    <row r="59" spans="1:46" ht="12.75">
      <c r="A59">
        <v>57</v>
      </c>
      <c r="B59" s="7" t="s">
        <v>218</v>
      </c>
      <c r="C59" s="7" t="s">
        <v>9</v>
      </c>
      <c r="D59" s="3" t="s">
        <v>219</v>
      </c>
      <c r="F59" s="16"/>
      <c r="G59" s="16"/>
      <c r="H59" s="16"/>
      <c r="I59" s="4">
        <f t="shared" si="0"/>
        <v>0</v>
      </c>
      <c r="J59" s="5">
        <f t="shared" si="1"/>
        <v>0</v>
      </c>
      <c r="K59" s="6"/>
      <c r="L59" s="28">
        <v>0</v>
      </c>
      <c r="M59" s="28">
        <v>0</v>
      </c>
      <c r="N59" s="28">
        <v>0</v>
      </c>
      <c r="O59" s="25">
        <v>0</v>
      </c>
      <c r="P59" s="22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>
        <f t="shared" si="2"/>
        <v>0</v>
      </c>
      <c r="AA59">
        <f t="shared" si="3"/>
        <v>0</v>
      </c>
      <c r="AB59" s="13">
        <f t="shared" si="20"/>
        <v>0</v>
      </c>
      <c r="AC59" s="13">
        <f t="shared" si="5"/>
        <v>0</v>
      </c>
      <c r="AD59" s="13">
        <f t="shared" si="6"/>
        <v>0</v>
      </c>
      <c r="AE59" s="9">
        <f t="shared" si="7"/>
        <v>0</v>
      </c>
      <c r="AF59" s="13">
        <f t="shared" si="8"/>
        <v>0</v>
      </c>
      <c r="AG59">
        <f t="shared" si="9"/>
        <v>0</v>
      </c>
      <c r="AH59" s="9">
        <f>ROUND(IF(K59=3%,$J$359*#REF!,0),0)</f>
        <v>0</v>
      </c>
      <c r="AI59" s="9">
        <f t="shared" si="10"/>
        <v>0</v>
      </c>
      <c r="AJ59" s="9">
        <f t="shared" si="11"/>
        <v>0</v>
      </c>
      <c r="AK59" s="9">
        <f t="shared" si="12"/>
        <v>0</v>
      </c>
      <c r="AL59" s="11">
        <f t="shared" si="13"/>
        <v>0</v>
      </c>
      <c r="AM59" s="9">
        <f>IF(K59=3%,ROUND($J$361*#REF!,0),0)</f>
        <v>0</v>
      </c>
      <c r="AN59" s="14">
        <f t="shared" si="14"/>
        <v>0</v>
      </c>
      <c r="AO59" s="14">
        <f t="shared" si="15"/>
        <v>0</v>
      </c>
      <c r="AP59" s="9">
        <f t="shared" si="16"/>
        <v>0</v>
      </c>
      <c r="AQ59" s="14">
        <f t="shared" si="17"/>
        <v>0</v>
      </c>
      <c r="AR59" s="11">
        <f t="shared" si="18"/>
        <v>0</v>
      </c>
      <c r="AS59" s="14">
        <v>0</v>
      </c>
      <c r="AT59" s="9">
        <f t="shared" si="19"/>
        <v>0</v>
      </c>
    </row>
    <row r="60" spans="1:46" ht="12.75">
      <c r="A60">
        <v>58</v>
      </c>
      <c r="B60" s="7" t="s">
        <v>220</v>
      </c>
      <c r="C60" s="7" t="s">
        <v>9</v>
      </c>
      <c r="D60" s="3" t="s">
        <v>221</v>
      </c>
      <c r="F60" s="16"/>
      <c r="G60" s="16"/>
      <c r="H60" s="16"/>
      <c r="I60" s="4">
        <f t="shared" si="0"/>
        <v>0</v>
      </c>
      <c r="J60" s="5">
        <f t="shared" si="1"/>
        <v>0</v>
      </c>
      <c r="K60" s="6"/>
      <c r="L60" s="28">
        <v>0</v>
      </c>
      <c r="M60" s="28">
        <v>0</v>
      </c>
      <c r="N60" s="28">
        <v>0</v>
      </c>
      <c r="O60" s="25">
        <v>0</v>
      </c>
      <c r="P60" s="22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>
        <f t="shared" si="2"/>
        <v>0</v>
      </c>
      <c r="AA60">
        <f t="shared" si="3"/>
        <v>0</v>
      </c>
      <c r="AB60" s="13">
        <f t="shared" si="20"/>
        <v>0</v>
      </c>
      <c r="AC60" s="13">
        <f t="shared" si="5"/>
        <v>0</v>
      </c>
      <c r="AD60" s="13">
        <f t="shared" si="6"/>
        <v>0</v>
      </c>
      <c r="AE60" s="9">
        <f t="shared" si="7"/>
        <v>0</v>
      </c>
      <c r="AF60" s="13">
        <f t="shared" si="8"/>
        <v>0</v>
      </c>
      <c r="AG60">
        <f t="shared" si="9"/>
        <v>0</v>
      </c>
      <c r="AH60" s="9">
        <f>ROUND(IF(K60=3%,$J$359*#REF!,0),0)</f>
        <v>0</v>
      </c>
      <c r="AI60" s="9">
        <f t="shared" si="10"/>
        <v>0</v>
      </c>
      <c r="AJ60" s="9">
        <f t="shared" si="11"/>
        <v>0</v>
      </c>
      <c r="AK60" s="9">
        <f t="shared" si="12"/>
        <v>0</v>
      </c>
      <c r="AL60" s="11">
        <f t="shared" si="13"/>
        <v>0</v>
      </c>
      <c r="AM60" s="9">
        <f>IF(K60=3%,ROUND($J$361*#REF!,0),0)</f>
        <v>0</v>
      </c>
      <c r="AN60" s="14">
        <f t="shared" si="14"/>
        <v>0</v>
      </c>
      <c r="AO60" s="14">
        <f t="shared" si="15"/>
        <v>0</v>
      </c>
      <c r="AP60" s="9">
        <f t="shared" si="16"/>
        <v>0</v>
      </c>
      <c r="AQ60" s="14">
        <f t="shared" si="17"/>
        <v>0</v>
      </c>
      <c r="AR60" s="11">
        <f t="shared" si="18"/>
        <v>0</v>
      </c>
      <c r="AS60" s="14">
        <v>0</v>
      </c>
      <c r="AT60" s="9">
        <f t="shared" si="19"/>
        <v>0</v>
      </c>
    </row>
    <row r="61" spans="1:46" ht="12.75">
      <c r="A61">
        <v>59</v>
      </c>
      <c r="B61" s="7" t="s">
        <v>222</v>
      </c>
      <c r="C61" s="7" t="s">
        <v>9</v>
      </c>
      <c r="D61" s="3" t="s">
        <v>223</v>
      </c>
      <c r="F61" s="16"/>
      <c r="G61" s="16"/>
      <c r="H61" s="16"/>
      <c r="I61" s="4">
        <f t="shared" si="0"/>
        <v>0</v>
      </c>
      <c r="J61" s="5">
        <f t="shared" si="1"/>
        <v>0</v>
      </c>
      <c r="K61" s="6"/>
      <c r="L61" s="28">
        <v>0</v>
      </c>
      <c r="M61" s="28">
        <v>0</v>
      </c>
      <c r="N61" s="28">
        <v>0</v>
      </c>
      <c r="O61" s="25">
        <v>0</v>
      </c>
      <c r="P61" s="22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>
        <f t="shared" si="2"/>
        <v>0</v>
      </c>
      <c r="AA61">
        <f t="shared" si="3"/>
        <v>0</v>
      </c>
      <c r="AB61" s="13">
        <f t="shared" si="20"/>
        <v>0</v>
      </c>
      <c r="AC61" s="13">
        <f t="shared" si="5"/>
        <v>0</v>
      </c>
      <c r="AD61" s="13">
        <f t="shared" si="6"/>
        <v>0</v>
      </c>
      <c r="AE61" s="9">
        <f t="shared" si="7"/>
        <v>0</v>
      </c>
      <c r="AF61" s="13">
        <f t="shared" si="8"/>
        <v>0</v>
      </c>
      <c r="AG61">
        <f t="shared" si="9"/>
        <v>0</v>
      </c>
      <c r="AH61" s="9">
        <f>ROUND(IF(K61=3%,$J$359*#REF!,0),0)</f>
        <v>0</v>
      </c>
      <c r="AI61" s="9">
        <f t="shared" si="10"/>
        <v>0</v>
      </c>
      <c r="AJ61" s="9">
        <f t="shared" si="11"/>
        <v>0</v>
      </c>
      <c r="AK61" s="9">
        <f t="shared" si="12"/>
        <v>0</v>
      </c>
      <c r="AL61" s="11">
        <f t="shared" si="13"/>
        <v>0</v>
      </c>
      <c r="AM61" s="9">
        <f>IF(K61=3%,ROUND($J$361*#REF!,0),0)</f>
        <v>0</v>
      </c>
      <c r="AN61" s="14">
        <f t="shared" si="14"/>
        <v>0</v>
      </c>
      <c r="AO61" s="14">
        <f t="shared" si="15"/>
        <v>0</v>
      </c>
      <c r="AP61" s="9">
        <f t="shared" si="16"/>
        <v>0</v>
      </c>
      <c r="AQ61" s="14">
        <f t="shared" si="17"/>
        <v>0</v>
      </c>
      <c r="AR61" s="11">
        <f t="shared" si="18"/>
        <v>0</v>
      </c>
      <c r="AS61" s="14">
        <v>0</v>
      </c>
      <c r="AT61" s="9">
        <f t="shared" si="19"/>
        <v>0</v>
      </c>
    </row>
    <row r="62" spans="1:46" ht="12.75">
      <c r="A62">
        <v>60</v>
      </c>
      <c r="B62" s="7" t="s">
        <v>224</v>
      </c>
      <c r="C62" s="7" t="s">
        <v>9</v>
      </c>
      <c r="D62" s="3" t="s">
        <v>225</v>
      </c>
      <c r="F62" s="16"/>
      <c r="G62" s="16"/>
      <c r="H62" s="16"/>
      <c r="I62" s="4">
        <f t="shared" si="0"/>
        <v>0</v>
      </c>
      <c r="J62" s="5">
        <f t="shared" si="1"/>
        <v>0</v>
      </c>
      <c r="K62" s="6"/>
      <c r="L62" s="28">
        <v>0</v>
      </c>
      <c r="M62" s="28">
        <v>0</v>
      </c>
      <c r="N62" s="28">
        <v>0</v>
      </c>
      <c r="O62" s="25">
        <v>0</v>
      </c>
      <c r="P62" s="22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>
        <f t="shared" si="2"/>
        <v>0</v>
      </c>
      <c r="AA62">
        <f t="shared" si="3"/>
        <v>0</v>
      </c>
      <c r="AB62" s="13">
        <f t="shared" si="20"/>
        <v>0</v>
      </c>
      <c r="AC62" s="13">
        <f t="shared" si="5"/>
        <v>0</v>
      </c>
      <c r="AD62" s="13">
        <f t="shared" si="6"/>
        <v>0</v>
      </c>
      <c r="AE62" s="9">
        <f t="shared" si="7"/>
        <v>0</v>
      </c>
      <c r="AF62" s="13">
        <f t="shared" si="8"/>
        <v>0</v>
      </c>
      <c r="AG62">
        <f t="shared" si="9"/>
        <v>0</v>
      </c>
      <c r="AH62" s="9">
        <f>ROUND(IF(K62=3%,$J$359*#REF!,0),0)</f>
        <v>0</v>
      </c>
      <c r="AI62" s="9">
        <f t="shared" si="10"/>
        <v>0</v>
      </c>
      <c r="AJ62" s="9">
        <f t="shared" si="11"/>
        <v>0</v>
      </c>
      <c r="AK62" s="9">
        <f t="shared" si="12"/>
        <v>0</v>
      </c>
      <c r="AL62" s="11">
        <f t="shared" si="13"/>
        <v>0</v>
      </c>
      <c r="AM62" s="9">
        <f>IF(K62=3%,ROUND($J$361*#REF!,0),0)</f>
        <v>0</v>
      </c>
      <c r="AN62" s="14">
        <f t="shared" si="14"/>
        <v>0</v>
      </c>
      <c r="AO62" s="14">
        <f t="shared" si="15"/>
        <v>0</v>
      </c>
      <c r="AP62" s="9">
        <f t="shared" si="16"/>
        <v>0</v>
      </c>
      <c r="AQ62" s="14">
        <f t="shared" si="17"/>
        <v>0</v>
      </c>
      <c r="AR62" s="11">
        <f t="shared" si="18"/>
        <v>0</v>
      </c>
      <c r="AS62" s="14">
        <v>0</v>
      </c>
      <c r="AT62" s="9">
        <f t="shared" si="19"/>
        <v>0</v>
      </c>
    </row>
    <row r="63" spans="1:46" ht="12.75">
      <c r="A63">
        <v>61</v>
      </c>
      <c r="B63" s="7" t="s">
        <v>226</v>
      </c>
      <c r="C63" s="7" t="s">
        <v>9</v>
      </c>
      <c r="D63" s="3" t="s">
        <v>227</v>
      </c>
      <c r="F63" s="16"/>
      <c r="G63" s="16"/>
      <c r="H63" s="16"/>
      <c r="I63" s="4">
        <f t="shared" si="0"/>
        <v>0</v>
      </c>
      <c r="J63" s="5">
        <f t="shared" si="1"/>
        <v>0</v>
      </c>
      <c r="K63" s="6"/>
      <c r="L63" s="28">
        <v>0</v>
      </c>
      <c r="M63" s="28">
        <v>0</v>
      </c>
      <c r="N63" s="28">
        <v>0</v>
      </c>
      <c r="O63" s="25">
        <v>0</v>
      </c>
      <c r="P63" s="22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>
        <f t="shared" si="2"/>
        <v>0</v>
      </c>
      <c r="AA63">
        <f t="shared" si="3"/>
        <v>0</v>
      </c>
      <c r="AB63" s="13">
        <f t="shared" si="20"/>
        <v>0</v>
      </c>
      <c r="AC63" s="13">
        <f t="shared" si="5"/>
        <v>0</v>
      </c>
      <c r="AD63" s="13">
        <f t="shared" si="6"/>
        <v>0</v>
      </c>
      <c r="AE63" s="9">
        <f t="shared" si="7"/>
        <v>0</v>
      </c>
      <c r="AF63" s="13">
        <f t="shared" si="8"/>
        <v>0</v>
      </c>
      <c r="AG63">
        <f t="shared" si="9"/>
        <v>0</v>
      </c>
      <c r="AH63" s="9">
        <f>ROUND(IF(K63=3%,$J$359*#REF!,0),0)</f>
        <v>0</v>
      </c>
      <c r="AI63" s="9">
        <f t="shared" si="10"/>
        <v>0</v>
      </c>
      <c r="AJ63" s="9">
        <f t="shared" si="11"/>
        <v>0</v>
      </c>
      <c r="AK63" s="9">
        <f t="shared" si="12"/>
        <v>0</v>
      </c>
      <c r="AL63" s="11">
        <f t="shared" si="13"/>
        <v>0</v>
      </c>
      <c r="AM63" s="9">
        <f>IF(K63=3%,ROUND($J$361*#REF!,0),0)</f>
        <v>0</v>
      </c>
      <c r="AN63" s="14">
        <f t="shared" si="14"/>
        <v>0</v>
      </c>
      <c r="AO63" s="14">
        <f t="shared" si="15"/>
        <v>0</v>
      </c>
      <c r="AP63" s="9">
        <f t="shared" si="16"/>
        <v>0</v>
      </c>
      <c r="AQ63" s="14">
        <f t="shared" si="17"/>
        <v>0</v>
      </c>
      <c r="AR63" s="11">
        <f t="shared" si="18"/>
        <v>0</v>
      </c>
      <c r="AS63" s="14">
        <v>0</v>
      </c>
      <c r="AT63" s="9">
        <f t="shared" si="19"/>
        <v>0</v>
      </c>
    </row>
    <row r="64" spans="1:46" ht="12.75">
      <c r="A64">
        <v>62</v>
      </c>
      <c r="B64" s="7" t="s">
        <v>35</v>
      </c>
      <c r="C64" s="7" t="s">
        <v>9</v>
      </c>
      <c r="D64" s="3" t="s">
        <v>36</v>
      </c>
      <c r="E64">
        <v>2002</v>
      </c>
      <c r="F64" s="17">
        <v>184285.92</v>
      </c>
      <c r="G64" s="17">
        <v>647.6</v>
      </c>
      <c r="H64" s="17">
        <v>0</v>
      </c>
      <c r="I64" s="4">
        <f t="shared" si="0"/>
        <v>183638.32</v>
      </c>
      <c r="J64" s="5">
        <f t="shared" si="1"/>
        <v>183638</v>
      </c>
      <c r="K64" s="6">
        <v>0.03</v>
      </c>
      <c r="L64" s="28">
        <v>49266</v>
      </c>
      <c r="M64" s="28">
        <v>36397</v>
      </c>
      <c r="N64" s="28">
        <v>21260</v>
      </c>
      <c r="O64" s="25">
        <v>107028</v>
      </c>
      <c r="P64" s="22">
        <v>0.5821999999999999</v>
      </c>
      <c r="Q64" s="9">
        <v>122711</v>
      </c>
      <c r="R64" s="9">
        <v>135130</v>
      </c>
      <c r="S64" s="9">
        <v>141078</v>
      </c>
      <c r="T64" s="9">
        <v>149210</v>
      </c>
      <c r="U64" s="9">
        <v>158035.74</v>
      </c>
      <c r="V64" s="9">
        <v>130559</v>
      </c>
      <c r="W64" s="9">
        <v>102356</v>
      </c>
      <c r="X64" s="9">
        <v>104423</v>
      </c>
      <c r="Y64" s="9">
        <v>107028</v>
      </c>
      <c r="Z64">
        <f t="shared" si="2"/>
        <v>26.83</v>
      </c>
      <c r="AA64" t="e">
        <f t="shared" si="3"/>
        <v>#REF!</v>
      </c>
      <c r="AB64" s="13">
        <f t="shared" si="20"/>
        <v>49265.95924</v>
      </c>
      <c r="AC64" s="13">
        <f t="shared" si="5"/>
        <v>49265.95924</v>
      </c>
      <c r="AD64" s="13">
        <f t="shared" si="6"/>
        <v>-0.04076000000350177</v>
      </c>
      <c r="AE64" s="9">
        <f t="shared" si="7"/>
        <v>49266</v>
      </c>
      <c r="AF64" s="13">
        <f t="shared" si="8"/>
        <v>0.04076000000350177</v>
      </c>
      <c r="AG64">
        <f t="shared" si="9"/>
        <v>26.83</v>
      </c>
      <c r="AH64" s="9" t="e">
        <f>ROUND(IF(K64=3%,$J$359*#REF!,0),0)</f>
        <v>#REF!</v>
      </c>
      <c r="AI64" s="9" t="e">
        <f t="shared" si="10"/>
        <v>#REF!</v>
      </c>
      <c r="AJ64" s="9" t="e">
        <f t="shared" si="11"/>
        <v>#REF!</v>
      </c>
      <c r="AK64" s="9" t="e">
        <f t="shared" si="12"/>
        <v>#REF!</v>
      </c>
      <c r="AL64" s="11" t="e">
        <f t="shared" si="13"/>
        <v>#REF!</v>
      </c>
      <c r="AM64" s="9" t="e">
        <f>IF(K64=3%,ROUND($J$361*#REF!,0),0)</f>
        <v>#REF!</v>
      </c>
      <c r="AN64" s="14" t="e">
        <f t="shared" si="14"/>
        <v>#REF!</v>
      </c>
      <c r="AO64" s="14" t="e">
        <f t="shared" si="15"/>
        <v>#REF!</v>
      </c>
      <c r="AP64" s="9" t="e">
        <f t="shared" si="16"/>
        <v>#REF!</v>
      </c>
      <c r="AQ64" s="14" t="e">
        <f t="shared" si="17"/>
        <v>#REF!</v>
      </c>
      <c r="AR64" s="11" t="e">
        <f t="shared" si="18"/>
        <v>#REF!</v>
      </c>
      <c r="AS64" s="14">
        <v>105</v>
      </c>
      <c r="AT64" s="9" t="e">
        <f t="shared" si="19"/>
        <v>#REF!</v>
      </c>
    </row>
    <row r="65" spans="1:46" ht="12.75">
      <c r="A65">
        <v>63</v>
      </c>
      <c r="B65" s="7" t="s">
        <v>228</v>
      </c>
      <c r="C65" s="7" t="s">
        <v>9</v>
      </c>
      <c r="D65" s="3" t="s">
        <v>229</v>
      </c>
      <c r="F65" s="16"/>
      <c r="G65" s="16"/>
      <c r="H65" s="16"/>
      <c r="I65" s="4">
        <f t="shared" si="0"/>
        <v>0</v>
      </c>
      <c r="J65" s="5">
        <f t="shared" si="1"/>
        <v>0</v>
      </c>
      <c r="K65" s="6"/>
      <c r="L65" s="28">
        <v>0</v>
      </c>
      <c r="M65" s="28">
        <v>0</v>
      </c>
      <c r="N65" s="28">
        <v>0</v>
      </c>
      <c r="O65" s="25">
        <v>0</v>
      </c>
      <c r="P65" s="22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>
        <f t="shared" si="2"/>
        <v>0</v>
      </c>
      <c r="AA65">
        <f t="shared" si="3"/>
        <v>0</v>
      </c>
      <c r="AB65" s="13">
        <f t="shared" si="20"/>
        <v>0</v>
      </c>
      <c r="AC65" s="13">
        <f t="shared" si="5"/>
        <v>0</v>
      </c>
      <c r="AD65" s="13">
        <f t="shared" si="6"/>
        <v>0</v>
      </c>
      <c r="AE65" s="9">
        <f t="shared" si="7"/>
        <v>0</v>
      </c>
      <c r="AF65" s="13">
        <f t="shared" si="8"/>
        <v>0</v>
      </c>
      <c r="AG65">
        <f t="shared" si="9"/>
        <v>0</v>
      </c>
      <c r="AH65" s="9">
        <f>ROUND(IF(K65=3%,$J$359*#REF!,0),0)</f>
        <v>0</v>
      </c>
      <c r="AI65" s="9">
        <f t="shared" si="10"/>
        <v>0</v>
      </c>
      <c r="AJ65" s="9">
        <f t="shared" si="11"/>
        <v>0</v>
      </c>
      <c r="AK65" s="9">
        <f t="shared" si="12"/>
        <v>0</v>
      </c>
      <c r="AL65" s="11">
        <f t="shared" si="13"/>
        <v>0</v>
      </c>
      <c r="AM65" s="9">
        <f>IF(K65=3%,ROUND($J$361*#REF!,0),0)</f>
        <v>0</v>
      </c>
      <c r="AN65" s="14">
        <f t="shared" si="14"/>
        <v>0</v>
      </c>
      <c r="AO65" s="14">
        <f t="shared" si="15"/>
        <v>0</v>
      </c>
      <c r="AP65" s="9">
        <f t="shared" si="16"/>
        <v>0</v>
      </c>
      <c r="AQ65" s="14">
        <f t="shared" si="17"/>
        <v>0</v>
      </c>
      <c r="AR65" s="11">
        <f t="shared" si="18"/>
        <v>0</v>
      </c>
      <c r="AS65" s="14">
        <v>0</v>
      </c>
      <c r="AT65" s="9">
        <f t="shared" si="19"/>
        <v>0</v>
      </c>
    </row>
    <row r="66" spans="1:46" ht="12.75">
      <c r="A66">
        <v>64</v>
      </c>
      <c r="B66" s="7" t="s">
        <v>230</v>
      </c>
      <c r="C66" s="7" t="s">
        <v>9</v>
      </c>
      <c r="D66" s="3" t="s">
        <v>231</v>
      </c>
      <c r="F66" s="16"/>
      <c r="G66" s="16"/>
      <c r="H66" s="16"/>
      <c r="I66" s="4">
        <f t="shared" si="0"/>
        <v>0</v>
      </c>
      <c r="J66" s="5">
        <f t="shared" si="1"/>
        <v>0</v>
      </c>
      <c r="K66" s="6"/>
      <c r="L66" s="28">
        <v>0</v>
      </c>
      <c r="M66" s="28">
        <v>0</v>
      </c>
      <c r="N66" s="28">
        <v>0</v>
      </c>
      <c r="O66" s="25">
        <v>0</v>
      </c>
      <c r="P66" s="22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>
        <f t="shared" si="2"/>
        <v>0</v>
      </c>
      <c r="AA66">
        <f t="shared" si="3"/>
        <v>0</v>
      </c>
      <c r="AB66" s="13">
        <f t="shared" si="20"/>
        <v>0</v>
      </c>
      <c r="AC66" s="13">
        <f t="shared" si="5"/>
        <v>0</v>
      </c>
      <c r="AD66" s="13">
        <f t="shared" si="6"/>
        <v>0</v>
      </c>
      <c r="AE66" s="9">
        <f t="shared" si="7"/>
        <v>0</v>
      </c>
      <c r="AF66" s="13">
        <f t="shared" si="8"/>
        <v>0</v>
      </c>
      <c r="AG66">
        <f t="shared" si="9"/>
        <v>0</v>
      </c>
      <c r="AH66" s="9">
        <f>ROUND(IF(K66=3%,$J$359*#REF!,0),0)</f>
        <v>0</v>
      </c>
      <c r="AI66" s="9">
        <f t="shared" si="10"/>
        <v>0</v>
      </c>
      <c r="AJ66" s="9">
        <f t="shared" si="11"/>
        <v>0</v>
      </c>
      <c r="AK66" s="9">
        <f t="shared" si="12"/>
        <v>0</v>
      </c>
      <c r="AL66" s="11">
        <f t="shared" si="13"/>
        <v>0</v>
      </c>
      <c r="AM66" s="9">
        <f>IF(K66=3%,ROUND($J$361*#REF!,0),0)</f>
        <v>0</v>
      </c>
      <c r="AN66" s="14">
        <f t="shared" si="14"/>
        <v>0</v>
      </c>
      <c r="AO66" s="14">
        <f t="shared" si="15"/>
        <v>0</v>
      </c>
      <c r="AP66" s="9">
        <f t="shared" si="16"/>
        <v>0</v>
      </c>
      <c r="AQ66" s="14">
        <f t="shared" si="17"/>
        <v>0</v>
      </c>
      <c r="AR66" s="11">
        <f t="shared" si="18"/>
        <v>0</v>
      </c>
      <c r="AS66" s="14">
        <v>0</v>
      </c>
      <c r="AT66" s="9">
        <f t="shared" si="19"/>
        <v>0</v>
      </c>
    </row>
    <row r="67" spans="1:46" ht="12.75">
      <c r="A67">
        <v>65</v>
      </c>
      <c r="B67" s="7" t="s">
        <v>37</v>
      </c>
      <c r="C67" s="7" t="s">
        <v>9</v>
      </c>
      <c r="D67" s="3" t="s">
        <v>38</v>
      </c>
      <c r="E67">
        <v>2002</v>
      </c>
      <c r="F67" s="17">
        <v>388340.96</v>
      </c>
      <c r="G67" s="17">
        <v>2692.4</v>
      </c>
      <c r="H67" s="17">
        <v>0</v>
      </c>
      <c r="I67" s="4">
        <f aca="true" t="shared" si="21" ref="I67:I130">F67-G67-H67</f>
        <v>385648.56</v>
      </c>
      <c r="J67" s="5">
        <f aca="true" t="shared" si="22" ref="J67:J130">ROUND(I67,0)</f>
        <v>385649</v>
      </c>
      <c r="K67" s="6">
        <v>0.015</v>
      </c>
      <c r="L67" s="28">
        <v>103461</v>
      </c>
      <c r="M67" s="28">
        <v>0</v>
      </c>
      <c r="N67" s="28">
        <v>0</v>
      </c>
      <c r="O67" s="25">
        <v>103484</v>
      </c>
      <c r="P67" s="22">
        <v>0.2683</v>
      </c>
      <c r="Q67" s="9">
        <v>254690</v>
      </c>
      <c r="R67" s="9">
        <v>278306</v>
      </c>
      <c r="S67" s="9">
        <v>303405</v>
      </c>
      <c r="T67" s="9">
        <v>317103</v>
      </c>
      <c r="U67" s="9">
        <v>224757</v>
      </c>
      <c r="V67" s="9">
        <v>120170</v>
      </c>
      <c r="W67" s="9">
        <v>96754</v>
      </c>
      <c r="X67" s="9">
        <v>97918</v>
      </c>
      <c r="Y67" s="9">
        <v>103484</v>
      </c>
      <c r="Z67">
        <f aca="true" t="shared" si="23" ref="Z67:Z130">AG67</f>
        <v>26.83</v>
      </c>
      <c r="AA67">
        <f aca="true" t="shared" si="24" ref="AA67:AA130">AR67</f>
        <v>26.83</v>
      </c>
      <c r="AB67" s="13">
        <f aca="true" t="shared" si="25" ref="AB67:AB98">ROUND(($J$357/$J$355)*J67,5)</f>
        <v>103460.98256</v>
      </c>
      <c r="AC67" s="13">
        <f aca="true" t="shared" si="26" ref="AC67:AC130">ROUND(($J$357/$J$355)*J67,5)</f>
        <v>103460.98256</v>
      </c>
      <c r="AD67" s="13">
        <f aca="true" t="shared" si="27" ref="AD67:AD130">AC67-AE67</f>
        <v>-0.017439999995986</v>
      </c>
      <c r="AE67" s="9">
        <f aca="true" t="shared" si="28" ref="AE67:AE130">ROUND(AB67,0)</f>
        <v>103461</v>
      </c>
      <c r="AF67" s="13">
        <f aca="true" t="shared" si="29" ref="AF67:AF130">AE67-AB67</f>
        <v>0.017439999995986</v>
      </c>
      <c r="AG67">
        <f aca="true" t="shared" si="30" ref="AG67:AG130">IF(AE67&gt;0,ROUND((AE67/J67)*100,2),0)</f>
        <v>26.83</v>
      </c>
      <c r="AH67" s="9">
        <f>ROUND(IF(K67=3%,$J$359*#REF!,0),0)</f>
        <v>0</v>
      </c>
      <c r="AI67" s="9">
        <f aca="true" t="shared" si="31" ref="AI67:AI130">AH67+AE67</f>
        <v>103461</v>
      </c>
      <c r="AJ67" s="9">
        <f aca="true" t="shared" si="32" ref="AJ67:AJ130">IF(AI67&gt;J67,J67-AE67,AH67)</f>
        <v>0</v>
      </c>
      <c r="AK67" s="9">
        <f aca="true" t="shared" si="33" ref="AK67:AK130">AE67+AJ67</f>
        <v>103461</v>
      </c>
      <c r="AL67" s="11">
        <f aca="true" t="shared" si="34" ref="AL67:AL130">IF(J67&gt;0,ROUND(AK67/J67*100,2),0)</f>
        <v>26.83</v>
      </c>
      <c r="AM67" s="9">
        <f>IF(K67=3%,ROUND($J$361*#REF!,0),0)</f>
        <v>0</v>
      </c>
      <c r="AN67" s="14">
        <f aca="true" t="shared" si="35" ref="AN67:AN130">AK67+AM67</f>
        <v>103461</v>
      </c>
      <c r="AO67" s="14">
        <f aca="true" t="shared" si="36" ref="AO67:AO130">IF(AN67&gt;J67,J67-AK67,AM67)</f>
        <v>0</v>
      </c>
      <c r="AP67" s="9">
        <f aca="true" t="shared" si="37" ref="AP67:AP130">AK67+AO67</f>
        <v>103461</v>
      </c>
      <c r="AQ67" s="14">
        <f aca="true" t="shared" si="38" ref="AQ67:AQ130">IF(AP67&gt;J67,1,0)</f>
        <v>0</v>
      </c>
      <c r="AR67" s="11">
        <f aca="true" t="shared" si="39" ref="AR67:AR130">IF(AP67&gt;0,ROUND(AP67/J67*100,2),0)</f>
        <v>26.83</v>
      </c>
      <c r="AS67" s="14">
        <v>23</v>
      </c>
      <c r="AT67" s="9">
        <f t="shared" si="19"/>
        <v>103484</v>
      </c>
    </row>
    <row r="68" spans="1:46" ht="12.75">
      <c r="A68">
        <v>66</v>
      </c>
      <c r="B68" s="7" t="s">
        <v>232</v>
      </c>
      <c r="C68" s="7" t="s">
        <v>9</v>
      </c>
      <c r="D68" s="3" t="s">
        <v>233</v>
      </c>
      <c r="F68" s="16"/>
      <c r="G68" s="16"/>
      <c r="H68" s="16"/>
      <c r="I68" s="4">
        <f t="shared" si="21"/>
        <v>0</v>
      </c>
      <c r="J68" s="5">
        <f t="shared" si="22"/>
        <v>0</v>
      </c>
      <c r="K68" s="6"/>
      <c r="L68" s="28">
        <v>0</v>
      </c>
      <c r="M68" s="28">
        <v>0</v>
      </c>
      <c r="N68" s="28">
        <v>0</v>
      </c>
      <c r="O68" s="25">
        <v>0</v>
      </c>
      <c r="P68" s="22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>
        <f t="shared" si="23"/>
        <v>0</v>
      </c>
      <c r="AA68">
        <f t="shared" si="24"/>
        <v>0</v>
      </c>
      <c r="AB68" s="13">
        <f t="shared" si="25"/>
        <v>0</v>
      </c>
      <c r="AC68" s="13">
        <f t="shared" si="26"/>
        <v>0</v>
      </c>
      <c r="AD68" s="13">
        <f t="shared" si="27"/>
        <v>0</v>
      </c>
      <c r="AE68" s="9">
        <f t="shared" si="28"/>
        <v>0</v>
      </c>
      <c r="AF68" s="13">
        <f t="shared" si="29"/>
        <v>0</v>
      </c>
      <c r="AG68">
        <f t="shared" si="30"/>
        <v>0</v>
      </c>
      <c r="AH68" s="9">
        <f>ROUND(IF(K68=3%,$J$359*#REF!,0),0)</f>
        <v>0</v>
      </c>
      <c r="AI68" s="9">
        <f t="shared" si="31"/>
        <v>0</v>
      </c>
      <c r="AJ68" s="9">
        <f t="shared" si="32"/>
        <v>0</v>
      </c>
      <c r="AK68" s="9">
        <f t="shared" si="33"/>
        <v>0</v>
      </c>
      <c r="AL68" s="11">
        <f t="shared" si="34"/>
        <v>0</v>
      </c>
      <c r="AM68" s="9">
        <f>IF(K68=3%,ROUND($J$361*#REF!,0),0)</f>
        <v>0</v>
      </c>
      <c r="AN68" s="14">
        <f t="shared" si="35"/>
        <v>0</v>
      </c>
      <c r="AO68" s="14">
        <f t="shared" si="36"/>
        <v>0</v>
      </c>
      <c r="AP68" s="9">
        <f t="shared" si="37"/>
        <v>0</v>
      </c>
      <c r="AQ68" s="14">
        <f t="shared" si="38"/>
        <v>0</v>
      </c>
      <c r="AR68" s="11">
        <f t="shared" si="39"/>
        <v>0</v>
      </c>
      <c r="AS68" s="14">
        <v>0</v>
      </c>
      <c r="AT68" s="9">
        <f aca="true" t="shared" si="40" ref="AT68:AT131">AP68+AS68</f>
        <v>0</v>
      </c>
    </row>
    <row r="69" spans="1:46" ht="12.75">
      <c r="A69">
        <v>67</v>
      </c>
      <c r="B69" s="7" t="s">
        <v>234</v>
      </c>
      <c r="C69" s="7" t="s">
        <v>9</v>
      </c>
      <c r="D69" s="3" t="s">
        <v>235</v>
      </c>
      <c r="E69">
        <v>2005</v>
      </c>
      <c r="F69" s="17">
        <v>909919.98</v>
      </c>
      <c r="G69" s="17">
        <v>7976.51</v>
      </c>
      <c r="H69" s="17">
        <v>2208.74</v>
      </c>
      <c r="I69" s="4">
        <f t="shared" si="21"/>
        <v>899734.73</v>
      </c>
      <c r="J69" s="5">
        <f t="shared" si="22"/>
        <v>899735</v>
      </c>
      <c r="K69" s="6">
        <v>0.015</v>
      </c>
      <c r="L69" s="28">
        <v>241379</v>
      </c>
      <c r="M69" s="28">
        <v>0</v>
      </c>
      <c r="N69" s="28">
        <v>0</v>
      </c>
      <c r="O69" s="25">
        <v>241434</v>
      </c>
      <c r="P69" s="22">
        <v>0.2683</v>
      </c>
      <c r="Q69" s="9">
        <v>0</v>
      </c>
      <c r="R69" s="9">
        <v>652084</v>
      </c>
      <c r="S69" s="9">
        <v>697795</v>
      </c>
      <c r="T69" s="9">
        <v>738132</v>
      </c>
      <c r="U69" s="9">
        <v>525033</v>
      </c>
      <c r="V69" s="9">
        <v>286445</v>
      </c>
      <c r="W69" s="9">
        <v>233141</v>
      </c>
      <c r="X69" s="9">
        <v>230656</v>
      </c>
      <c r="Y69" s="9">
        <v>241434</v>
      </c>
      <c r="Z69">
        <f t="shared" si="23"/>
        <v>26.83</v>
      </c>
      <c r="AA69">
        <f t="shared" si="24"/>
        <v>26.83</v>
      </c>
      <c r="AB69" s="13">
        <f t="shared" si="25"/>
        <v>241378.73338</v>
      </c>
      <c r="AC69" s="13">
        <f t="shared" si="26"/>
        <v>241378.73338</v>
      </c>
      <c r="AD69" s="13">
        <f t="shared" si="27"/>
        <v>-0.266620000009425</v>
      </c>
      <c r="AE69" s="9">
        <f t="shared" si="28"/>
        <v>241379</v>
      </c>
      <c r="AF69" s="13">
        <f t="shared" si="29"/>
        <v>0.266620000009425</v>
      </c>
      <c r="AG69">
        <f t="shared" si="30"/>
        <v>26.83</v>
      </c>
      <c r="AH69" s="9">
        <f>ROUND(IF(K69=3%,$J$359*#REF!,0),0)</f>
        <v>0</v>
      </c>
      <c r="AI69" s="9">
        <f t="shared" si="31"/>
        <v>241379</v>
      </c>
      <c r="AJ69" s="9">
        <f t="shared" si="32"/>
        <v>0</v>
      </c>
      <c r="AK69" s="9">
        <f t="shared" si="33"/>
        <v>241379</v>
      </c>
      <c r="AL69" s="11">
        <f t="shared" si="34"/>
        <v>26.83</v>
      </c>
      <c r="AM69" s="9">
        <f>IF(K69=3%,ROUND($J$361*#REF!,0),0)</f>
        <v>0</v>
      </c>
      <c r="AN69" s="14">
        <f t="shared" si="35"/>
        <v>241379</v>
      </c>
      <c r="AO69" s="14">
        <f t="shared" si="36"/>
        <v>0</v>
      </c>
      <c r="AP69" s="9">
        <f t="shared" si="37"/>
        <v>241379</v>
      </c>
      <c r="AQ69" s="14">
        <f t="shared" si="38"/>
        <v>0</v>
      </c>
      <c r="AR69" s="11">
        <f t="shared" si="39"/>
        <v>26.83</v>
      </c>
      <c r="AS69" s="14">
        <v>55</v>
      </c>
      <c r="AT69" s="9">
        <f t="shared" si="40"/>
        <v>241434</v>
      </c>
    </row>
    <row r="70" spans="1:46" ht="12.75">
      <c r="A70">
        <v>68</v>
      </c>
      <c r="B70" s="7" t="s">
        <v>236</v>
      </c>
      <c r="C70" s="7" t="s">
        <v>9</v>
      </c>
      <c r="D70" s="3" t="s">
        <v>237</v>
      </c>
      <c r="E70">
        <v>2005</v>
      </c>
      <c r="F70" s="17">
        <v>53694.1</v>
      </c>
      <c r="G70" s="17">
        <v>723.66</v>
      </c>
      <c r="H70" s="17">
        <v>0</v>
      </c>
      <c r="I70" s="4">
        <f t="shared" si="21"/>
        <v>52970.439999999995</v>
      </c>
      <c r="J70" s="5">
        <f t="shared" si="22"/>
        <v>52970</v>
      </c>
      <c r="K70" s="6">
        <v>0.015</v>
      </c>
      <c r="L70" s="28">
        <v>14211</v>
      </c>
      <c r="M70" s="28">
        <v>0</v>
      </c>
      <c r="N70" s="28">
        <v>0</v>
      </c>
      <c r="O70" s="25">
        <v>14214</v>
      </c>
      <c r="P70" s="22">
        <v>0.2683</v>
      </c>
      <c r="Q70" s="9">
        <v>0</v>
      </c>
      <c r="R70" s="9">
        <v>43520</v>
      </c>
      <c r="S70" s="9">
        <v>44080</v>
      </c>
      <c r="T70" s="9">
        <v>47055</v>
      </c>
      <c r="U70" s="9">
        <v>30954</v>
      </c>
      <c r="V70" s="9">
        <v>16503</v>
      </c>
      <c r="W70" s="9">
        <v>13352</v>
      </c>
      <c r="X70" s="9">
        <v>13282</v>
      </c>
      <c r="Y70" s="9">
        <v>14214</v>
      </c>
      <c r="Z70">
        <f t="shared" si="23"/>
        <v>26.83</v>
      </c>
      <c r="AA70">
        <f t="shared" si="24"/>
        <v>26.83</v>
      </c>
      <c r="AB70" s="13">
        <f t="shared" si="25"/>
        <v>14210.6637</v>
      </c>
      <c r="AC70" s="13">
        <f t="shared" si="26"/>
        <v>14210.6637</v>
      </c>
      <c r="AD70" s="13">
        <f t="shared" si="27"/>
        <v>-0.3363000000008469</v>
      </c>
      <c r="AE70" s="9">
        <f t="shared" si="28"/>
        <v>14211</v>
      </c>
      <c r="AF70" s="13">
        <f t="shared" si="29"/>
        <v>0.3363000000008469</v>
      </c>
      <c r="AG70">
        <f t="shared" si="30"/>
        <v>26.83</v>
      </c>
      <c r="AH70" s="9">
        <f>ROUND(IF(K70=3%,$J$359*#REF!,0),0)</f>
        <v>0</v>
      </c>
      <c r="AI70" s="9">
        <f t="shared" si="31"/>
        <v>14211</v>
      </c>
      <c r="AJ70" s="9">
        <f t="shared" si="32"/>
        <v>0</v>
      </c>
      <c r="AK70" s="9">
        <f t="shared" si="33"/>
        <v>14211</v>
      </c>
      <c r="AL70" s="11">
        <f t="shared" si="34"/>
        <v>26.83</v>
      </c>
      <c r="AM70" s="9">
        <f>IF(K70=3%,ROUND($J$361*#REF!,0),0)</f>
        <v>0</v>
      </c>
      <c r="AN70" s="14">
        <f t="shared" si="35"/>
        <v>14211</v>
      </c>
      <c r="AO70" s="14">
        <f t="shared" si="36"/>
        <v>0</v>
      </c>
      <c r="AP70" s="9">
        <f t="shared" si="37"/>
        <v>14211</v>
      </c>
      <c r="AQ70" s="14">
        <f t="shared" si="38"/>
        <v>0</v>
      </c>
      <c r="AR70" s="11">
        <f t="shared" si="39"/>
        <v>26.83</v>
      </c>
      <c r="AS70" s="14">
        <v>3</v>
      </c>
      <c r="AT70" s="9">
        <f t="shared" si="40"/>
        <v>14214</v>
      </c>
    </row>
    <row r="71" spans="1:46" ht="12.75">
      <c r="A71">
        <v>69</v>
      </c>
      <c r="B71" s="7" t="s">
        <v>238</v>
      </c>
      <c r="C71" s="7" t="s">
        <v>9</v>
      </c>
      <c r="D71" s="3" t="s">
        <v>239</v>
      </c>
      <c r="F71" s="16"/>
      <c r="G71" s="16"/>
      <c r="H71" s="16"/>
      <c r="I71" s="4">
        <f t="shared" si="21"/>
        <v>0</v>
      </c>
      <c r="J71" s="5">
        <f t="shared" si="22"/>
        <v>0</v>
      </c>
      <c r="K71" s="6"/>
      <c r="L71" s="28">
        <v>0</v>
      </c>
      <c r="M71" s="28">
        <v>0</v>
      </c>
      <c r="N71" s="28">
        <v>0</v>
      </c>
      <c r="O71" s="25">
        <v>0</v>
      </c>
      <c r="P71" s="22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>
        <f t="shared" si="23"/>
        <v>0</v>
      </c>
      <c r="AA71">
        <f t="shared" si="24"/>
        <v>0</v>
      </c>
      <c r="AB71" s="13">
        <f t="shared" si="25"/>
        <v>0</v>
      </c>
      <c r="AC71" s="13">
        <f t="shared" si="26"/>
        <v>0</v>
      </c>
      <c r="AD71" s="13">
        <f t="shared" si="27"/>
        <v>0</v>
      </c>
      <c r="AE71" s="9">
        <f t="shared" si="28"/>
        <v>0</v>
      </c>
      <c r="AF71" s="13">
        <f t="shared" si="29"/>
        <v>0</v>
      </c>
      <c r="AG71">
        <f t="shared" si="30"/>
        <v>0</v>
      </c>
      <c r="AH71" s="9">
        <f>ROUND(IF(K71=3%,$J$359*#REF!,0),0)</f>
        <v>0</v>
      </c>
      <c r="AI71" s="9">
        <f t="shared" si="31"/>
        <v>0</v>
      </c>
      <c r="AJ71" s="9">
        <f t="shared" si="32"/>
        <v>0</v>
      </c>
      <c r="AK71" s="9">
        <f t="shared" si="33"/>
        <v>0</v>
      </c>
      <c r="AL71" s="11">
        <f t="shared" si="34"/>
        <v>0</v>
      </c>
      <c r="AM71" s="9">
        <f>IF(K71=3%,ROUND($J$361*#REF!,0),0)</f>
        <v>0</v>
      </c>
      <c r="AN71" s="14">
        <f t="shared" si="35"/>
        <v>0</v>
      </c>
      <c r="AO71" s="14">
        <f t="shared" si="36"/>
        <v>0</v>
      </c>
      <c r="AP71" s="9">
        <f t="shared" si="37"/>
        <v>0</v>
      </c>
      <c r="AQ71" s="14">
        <f t="shared" si="38"/>
        <v>0</v>
      </c>
      <c r="AR71" s="11">
        <f t="shared" si="39"/>
        <v>0</v>
      </c>
      <c r="AS71" s="14">
        <v>0</v>
      </c>
      <c r="AT71" s="9">
        <f t="shared" si="40"/>
        <v>0</v>
      </c>
    </row>
    <row r="72" spans="1:46" ht="12.75">
      <c r="A72">
        <v>70</v>
      </c>
      <c r="B72" s="7" t="s">
        <v>240</v>
      </c>
      <c r="C72" s="7" t="s">
        <v>9</v>
      </c>
      <c r="D72" s="3" t="s">
        <v>241</v>
      </c>
      <c r="F72" s="16"/>
      <c r="G72" s="16"/>
      <c r="H72" s="16"/>
      <c r="I72" s="4">
        <f t="shared" si="21"/>
        <v>0</v>
      </c>
      <c r="J72" s="5">
        <f t="shared" si="22"/>
        <v>0</v>
      </c>
      <c r="K72" s="6"/>
      <c r="L72" s="28">
        <v>0</v>
      </c>
      <c r="M72" s="28">
        <v>0</v>
      </c>
      <c r="N72" s="28">
        <v>0</v>
      </c>
      <c r="O72" s="25">
        <v>0</v>
      </c>
      <c r="P72" s="22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>
        <f t="shared" si="23"/>
        <v>0</v>
      </c>
      <c r="AA72">
        <f t="shared" si="24"/>
        <v>0</v>
      </c>
      <c r="AB72" s="13">
        <f t="shared" si="25"/>
        <v>0</v>
      </c>
      <c r="AC72" s="13">
        <f t="shared" si="26"/>
        <v>0</v>
      </c>
      <c r="AD72" s="13">
        <f t="shared" si="27"/>
        <v>0</v>
      </c>
      <c r="AE72" s="9">
        <f t="shared" si="28"/>
        <v>0</v>
      </c>
      <c r="AF72" s="13">
        <f t="shared" si="29"/>
        <v>0</v>
      </c>
      <c r="AG72">
        <f t="shared" si="30"/>
        <v>0</v>
      </c>
      <c r="AH72" s="9">
        <f>ROUND(IF(K72=3%,$J$359*#REF!,0),0)</f>
        <v>0</v>
      </c>
      <c r="AI72" s="9">
        <f t="shared" si="31"/>
        <v>0</v>
      </c>
      <c r="AJ72" s="9">
        <f t="shared" si="32"/>
        <v>0</v>
      </c>
      <c r="AK72" s="9">
        <f t="shared" si="33"/>
        <v>0</v>
      </c>
      <c r="AL72" s="11">
        <f t="shared" si="34"/>
        <v>0</v>
      </c>
      <c r="AM72" s="9">
        <f>IF(K72=3%,ROUND($J$361*#REF!,0),0)</f>
        <v>0</v>
      </c>
      <c r="AN72" s="14">
        <f t="shared" si="35"/>
        <v>0</v>
      </c>
      <c r="AO72" s="14">
        <f t="shared" si="36"/>
        <v>0</v>
      </c>
      <c r="AP72" s="9">
        <f t="shared" si="37"/>
        <v>0</v>
      </c>
      <c r="AQ72" s="14">
        <f t="shared" si="38"/>
        <v>0</v>
      </c>
      <c r="AR72" s="11">
        <f t="shared" si="39"/>
        <v>0</v>
      </c>
      <c r="AS72" s="14">
        <v>0</v>
      </c>
      <c r="AT72" s="9">
        <f t="shared" si="40"/>
        <v>0</v>
      </c>
    </row>
    <row r="73" spans="1:46" ht="12.75">
      <c r="A73">
        <v>71</v>
      </c>
      <c r="B73" s="7" t="s">
        <v>242</v>
      </c>
      <c r="C73" s="7" t="s">
        <v>9</v>
      </c>
      <c r="D73" s="3" t="s">
        <v>243</v>
      </c>
      <c r="F73" s="16"/>
      <c r="G73" s="16"/>
      <c r="H73" s="16"/>
      <c r="I73" s="4">
        <f t="shared" si="21"/>
        <v>0</v>
      </c>
      <c r="J73" s="5">
        <f t="shared" si="22"/>
        <v>0</v>
      </c>
      <c r="K73" s="6"/>
      <c r="L73" s="28">
        <v>0</v>
      </c>
      <c r="M73" s="28">
        <v>0</v>
      </c>
      <c r="N73" s="28">
        <v>0</v>
      </c>
      <c r="O73" s="25">
        <v>0</v>
      </c>
      <c r="P73" s="22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>
        <f t="shared" si="23"/>
        <v>0</v>
      </c>
      <c r="AA73">
        <f t="shared" si="24"/>
        <v>0</v>
      </c>
      <c r="AB73" s="13">
        <f t="shared" si="25"/>
        <v>0</v>
      </c>
      <c r="AC73" s="13">
        <f t="shared" si="26"/>
        <v>0</v>
      </c>
      <c r="AD73" s="13">
        <f t="shared" si="27"/>
        <v>0</v>
      </c>
      <c r="AE73" s="9">
        <f t="shared" si="28"/>
        <v>0</v>
      </c>
      <c r="AF73" s="13">
        <f t="shared" si="29"/>
        <v>0</v>
      </c>
      <c r="AG73">
        <f t="shared" si="30"/>
        <v>0</v>
      </c>
      <c r="AH73" s="9">
        <f>ROUND(IF(K73=3%,$J$359*#REF!,0),0)</f>
        <v>0</v>
      </c>
      <c r="AI73" s="9">
        <f t="shared" si="31"/>
        <v>0</v>
      </c>
      <c r="AJ73" s="9">
        <f t="shared" si="32"/>
        <v>0</v>
      </c>
      <c r="AK73" s="9">
        <f t="shared" si="33"/>
        <v>0</v>
      </c>
      <c r="AL73" s="11">
        <f t="shared" si="34"/>
        <v>0</v>
      </c>
      <c r="AM73" s="9">
        <f>IF(K73=3%,ROUND($J$361*#REF!,0),0)</f>
        <v>0</v>
      </c>
      <c r="AN73" s="14">
        <f t="shared" si="35"/>
        <v>0</v>
      </c>
      <c r="AO73" s="14">
        <f t="shared" si="36"/>
        <v>0</v>
      </c>
      <c r="AP73" s="9">
        <f t="shared" si="37"/>
        <v>0</v>
      </c>
      <c r="AQ73" s="14">
        <f t="shared" si="38"/>
        <v>0</v>
      </c>
      <c r="AR73" s="11">
        <f t="shared" si="39"/>
        <v>0</v>
      </c>
      <c r="AS73" s="14">
        <v>0</v>
      </c>
      <c r="AT73" s="9">
        <f t="shared" si="40"/>
        <v>0</v>
      </c>
    </row>
    <row r="74" spans="1:46" ht="12.75">
      <c r="A74">
        <v>72</v>
      </c>
      <c r="B74" s="7" t="s">
        <v>39</v>
      </c>
      <c r="C74" s="7" t="s">
        <v>9</v>
      </c>
      <c r="D74" s="3" t="s">
        <v>40</v>
      </c>
      <c r="E74">
        <v>2003</v>
      </c>
      <c r="F74" s="17">
        <v>539400.88</v>
      </c>
      <c r="G74" s="17">
        <v>3541.97</v>
      </c>
      <c r="H74" s="17">
        <v>416.35</v>
      </c>
      <c r="I74" s="4">
        <f t="shared" si="21"/>
        <v>535442.56</v>
      </c>
      <c r="J74" s="5">
        <f t="shared" si="22"/>
        <v>535443</v>
      </c>
      <c r="K74" s="6">
        <v>0.015</v>
      </c>
      <c r="L74" s="28">
        <v>143647</v>
      </c>
      <c r="M74" s="28">
        <v>0</v>
      </c>
      <c r="N74" s="28">
        <v>0</v>
      </c>
      <c r="O74" s="25">
        <v>143680</v>
      </c>
      <c r="P74" s="22">
        <v>0.2683</v>
      </c>
      <c r="Q74" s="9">
        <v>342981</v>
      </c>
      <c r="R74" s="9">
        <v>381760</v>
      </c>
      <c r="S74" s="9">
        <v>415180</v>
      </c>
      <c r="T74" s="9">
        <v>440946</v>
      </c>
      <c r="U74" s="9">
        <v>318248</v>
      </c>
      <c r="V74" s="9">
        <v>175602</v>
      </c>
      <c r="W74" s="9">
        <v>139603</v>
      </c>
      <c r="X74" s="9">
        <v>138794</v>
      </c>
      <c r="Y74" s="9">
        <v>143680</v>
      </c>
      <c r="Z74">
        <f t="shared" si="23"/>
        <v>26.83</v>
      </c>
      <c r="AA74">
        <f t="shared" si="24"/>
        <v>26.83</v>
      </c>
      <c r="AB74" s="13">
        <f t="shared" si="25"/>
        <v>143647.3552</v>
      </c>
      <c r="AC74" s="13">
        <f t="shared" si="26"/>
        <v>143647.3552</v>
      </c>
      <c r="AD74" s="13">
        <f t="shared" si="27"/>
        <v>0.35519999999087304</v>
      </c>
      <c r="AE74" s="9">
        <f t="shared" si="28"/>
        <v>143647</v>
      </c>
      <c r="AF74" s="13">
        <f t="shared" si="29"/>
        <v>-0.35519999999087304</v>
      </c>
      <c r="AG74">
        <f t="shared" si="30"/>
        <v>26.83</v>
      </c>
      <c r="AH74" s="9">
        <f>ROUND(IF(K74=3%,$J$359*#REF!,0),0)</f>
        <v>0</v>
      </c>
      <c r="AI74" s="9">
        <f t="shared" si="31"/>
        <v>143647</v>
      </c>
      <c r="AJ74" s="9">
        <f t="shared" si="32"/>
        <v>0</v>
      </c>
      <c r="AK74" s="9">
        <f t="shared" si="33"/>
        <v>143647</v>
      </c>
      <c r="AL74" s="11">
        <f t="shared" si="34"/>
        <v>26.83</v>
      </c>
      <c r="AM74" s="9">
        <f>IF(K74=3%,ROUND($J$361*#REF!,0),0)</f>
        <v>0</v>
      </c>
      <c r="AN74" s="14">
        <f t="shared" si="35"/>
        <v>143647</v>
      </c>
      <c r="AO74" s="14">
        <f t="shared" si="36"/>
        <v>0</v>
      </c>
      <c r="AP74" s="9">
        <f t="shared" si="37"/>
        <v>143647</v>
      </c>
      <c r="AQ74" s="14">
        <f t="shared" si="38"/>
        <v>0</v>
      </c>
      <c r="AR74" s="11">
        <f t="shared" si="39"/>
        <v>26.83</v>
      </c>
      <c r="AS74" s="14">
        <v>33</v>
      </c>
      <c r="AT74" s="9">
        <f t="shared" si="40"/>
        <v>143680</v>
      </c>
    </row>
    <row r="75" spans="1:46" ht="12.75">
      <c r="A75">
        <v>73</v>
      </c>
      <c r="B75" s="7" t="s">
        <v>244</v>
      </c>
      <c r="C75" s="7" t="s">
        <v>9</v>
      </c>
      <c r="D75" s="3" t="s">
        <v>245</v>
      </c>
      <c r="F75" s="16"/>
      <c r="G75" s="16"/>
      <c r="H75" s="16"/>
      <c r="I75" s="4">
        <f t="shared" si="21"/>
        <v>0</v>
      </c>
      <c r="J75" s="5">
        <f t="shared" si="22"/>
        <v>0</v>
      </c>
      <c r="K75" s="6"/>
      <c r="L75" s="28">
        <v>0</v>
      </c>
      <c r="M75" s="28">
        <v>0</v>
      </c>
      <c r="N75" s="28">
        <v>0</v>
      </c>
      <c r="O75" s="25">
        <v>0</v>
      </c>
      <c r="P75" s="22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>
        <f t="shared" si="23"/>
        <v>0</v>
      </c>
      <c r="AA75">
        <f t="shared" si="24"/>
        <v>0</v>
      </c>
      <c r="AB75" s="13">
        <f t="shared" si="25"/>
        <v>0</v>
      </c>
      <c r="AC75" s="13">
        <f t="shared" si="26"/>
        <v>0</v>
      </c>
      <c r="AD75" s="13">
        <f t="shared" si="27"/>
        <v>0</v>
      </c>
      <c r="AE75" s="9">
        <f t="shared" si="28"/>
        <v>0</v>
      </c>
      <c r="AF75" s="13">
        <f t="shared" si="29"/>
        <v>0</v>
      </c>
      <c r="AG75">
        <f t="shared" si="30"/>
        <v>0</v>
      </c>
      <c r="AH75" s="9">
        <f>ROUND(IF(K75=3%,$J$359*#REF!,0),0)</f>
        <v>0</v>
      </c>
      <c r="AI75" s="9">
        <f t="shared" si="31"/>
        <v>0</v>
      </c>
      <c r="AJ75" s="9">
        <f t="shared" si="32"/>
        <v>0</v>
      </c>
      <c r="AK75" s="9">
        <f t="shared" si="33"/>
        <v>0</v>
      </c>
      <c r="AL75" s="11">
        <f t="shared" si="34"/>
        <v>0</v>
      </c>
      <c r="AM75" s="9">
        <f>IF(K75=3%,ROUND($J$361*#REF!,0),0)</f>
        <v>0</v>
      </c>
      <c r="AN75" s="14">
        <f t="shared" si="35"/>
        <v>0</v>
      </c>
      <c r="AO75" s="14">
        <f t="shared" si="36"/>
        <v>0</v>
      </c>
      <c r="AP75" s="9">
        <f t="shared" si="37"/>
        <v>0</v>
      </c>
      <c r="AQ75" s="14">
        <f t="shared" si="38"/>
        <v>0</v>
      </c>
      <c r="AR75" s="11">
        <f t="shared" si="39"/>
        <v>0</v>
      </c>
      <c r="AS75" s="14">
        <v>0</v>
      </c>
      <c r="AT75" s="9">
        <f t="shared" si="40"/>
        <v>0</v>
      </c>
    </row>
    <row r="76" spans="1:46" ht="12.75">
      <c r="A76">
        <v>74</v>
      </c>
      <c r="B76" s="7" t="s">
        <v>246</v>
      </c>
      <c r="C76" s="7" t="s">
        <v>9</v>
      </c>
      <c r="D76" s="3" t="s">
        <v>247</v>
      </c>
      <c r="E76">
        <v>2008</v>
      </c>
      <c r="F76" s="17">
        <v>169388.3</v>
      </c>
      <c r="G76" s="17">
        <v>2270.85</v>
      </c>
      <c r="H76" s="17">
        <v>290.43</v>
      </c>
      <c r="I76" s="4">
        <f t="shared" si="21"/>
        <v>166827.02</v>
      </c>
      <c r="J76" s="5">
        <f t="shared" si="22"/>
        <v>166827</v>
      </c>
      <c r="K76" s="6">
        <v>0.03</v>
      </c>
      <c r="L76" s="28">
        <v>44756</v>
      </c>
      <c r="M76" s="28">
        <v>48529</v>
      </c>
      <c r="N76" s="28">
        <v>28346</v>
      </c>
      <c r="O76" s="25">
        <v>121757</v>
      </c>
      <c r="P76" s="22">
        <v>0.7291</v>
      </c>
      <c r="Q76" s="9">
        <v>0</v>
      </c>
      <c r="R76" s="9">
        <v>0</v>
      </c>
      <c r="S76" s="9">
        <v>0</v>
      </c>
      <c r="T76" s="9">
        <v>0</v>
      </c>
      <c r="U76" s="9">
        <v>152880.3</v>
      </c>
      <c r="V76" s="9">
        <v>143131</v>
      </c>
      <c r="W76" s="9">
        <v>119699</v>
      </c>
      <c r="X76" s="9">
        <v>113377</v>
      </c>
      <c r="Y76" s="9">
        <v>121757</v>
      </c>
      <c r="Z76">
        <f t="shared" si="23"/>
        <v>26.83</v>
      </c>
      <c r="AA76" t="e">
        <f t="shared" si="24"/>
        <v>#REF!</v>
      </c>
      <c r="AB76" s="13">
        <f t="shared" si="25"/>
        <v>44755.94475</v>
      </c>
      <c r="AC76" s="13">
        <f t="shared" si="26"/>
        <v>44755.94475</v>
      </c>
      <c r="AD76" s="13">
        <f t="shared" si="27"/>
        <v>-0.055249999997613486</v>
      </c>
      <c r="AE76" s="9">
        <f t="shared" si="28"/>
        <v>44756</v>
      </c>
      <c r="AF76" s="13">
        <f t="shared" si="29"/>
        <v>0.055249999997613486</v>
      </c>
      <c r="AG76">
        <f t="shared" si="30"/>
        <v>26.83</v>
      </c>
      <c r="AH76" s="9" t="e">
        <f>ROUND(IF(K76=3%,$J$359*#REF!,0),0)</f>
        <v>#REF!</v>
      </c>
      <c r="AI76" s="9" t="e">
        <f t="shared" si="31"/>
        <v>#REF!</v>
      </c>
      <c r="AJ76" s="9" t="e">
        <f t="shared" si="32"/>
        <v>#REF!</v>
      </c>
      <c r="AK76" s="9" t="e">
        <f t="shared" si="33"/>
        <v>#REF!</v>
      </c>
      <c r="AL76" s="11" t="e">
        <f t="shared" si="34"/>
        <v>#REF!</v>
      </c>
      <c r="AM76" s="9" t="e">
        <f>IF(K76=3%,ROUND($J$361*#REF!,0),0)</f>
        <v>#REF!</v>
      </c>
      <c r="AN76" s="14" t="e">
        <f t="shared" si="35"/>
        <v>#REF!</v>
      </c>
      <c r="AO76" s="14" t="e">
        <f t="shared" si="36"/>
        <v>#REF!</v>
      </c>
      <c r="AP76" s="9" t="e">
        <f t="shared" si="37"/>
        <v>#REF!</v>
      </c>
      <c r="AQ76" s="14" t="e">
        <f t="shared" si="38"/>
        <v>#REF!</v>
      </c>
      <c r="AR76" s="11" t="e">
        <f t="shared" si="39"/>
        <v>#REF!</v>
      </c>
      <c r="AS76" s="14">
        <v>126</v>
      </c>
      <c r="AT76" s="9" t="e">
        <f t="shared" si="40"/>
        <v>#REF!</v>
      </c>
    </row>
    <row r="77" spans="1:46" ht="12.75">
      <c r="A77">
        <v>75</v>
      </c>
      <c r="B77" s="7" t="s">
        <v>248</v>
      </c>
      <c r="C77" s="7" t="s">
        <v>9</v>
      </c>
      <c r="D77" s="3" t="s">
        <v>249</v>
      </c>
      <c r="E77">
        <v>2006</v>
      </c>
      <c r="F77" s="17">
        <v>1020038</v>
      </c>
      <c r="G77" s="17">
        <v>5000</v>
      </c>
      <c r="H77" s="17">
        <v>0</v>
      </c>
      <c r="I77" s="4">
        <f t="shared" si="21"/>
        <v>1015038</v>
      </c>
      <c r="J77" s="5">
        <f t="shared" si="22"/>
        <v>1015038</v>
      </c>
      <c r="K77" s="6">
        <v>0.03</v>
      </c>
      <c r="L77" s="28">
        <v>272312</v>
      </c>
      <c r="M77" s="28">
        <v>20221</v>
      </c>
      <c r="N77" s="28">
        <v>11811</v>
      </c>
      <c r="O77" s="25">
        <v>304460</v>
      </c>
      <c r="P77" s="22">
        <v>0.2998</v>
      </c>
      <c r="Q77" s="9">
        <v>0</v>
      </c>
      <c r="R77" s="9">
        <v>758958</v>
      </c>
      <c r="S77" s="9">
        <v>785852</v>
      </c>
      <c r="T77" s="9">
        <v>864018</v>
      </c>
      <c r="U77" s="9">
        <v>632203</v>
      </c>
      <c r="V77" s="9">
        <v>382603</v>
      </c>
      <c r="W77" s="9">
        <v>297767</v>
      </c>
      <c r="X77" s="9">
        <v>297467</v>
      </c>
      <c r="Y77" s="9">
        <v>304460</v>
      </c>
      <c r="Z77">
        <f t="shared" si="23"/>
        <v>26.83</v>
      </c>
      <c r="AA77" t="e">
        <f t="shared" si="24"/>
        <v>#REF!</v>
      </c>
      <c r="AB77" s="13">
        <f t="shared" si="25"/>
        <v>272311.94381</v>
      </c>
      <c r="AC77" s="13">
        <f t="shared" si="26"/>
        <v>272311.94381</v>
      </c>
      <c r="AD77" s="13">
        <f t="shared" si="27"/>
        <v>-0.05618999997386709</v>
      </c>
      <c r="AE77" s="9">
        <f t="shared" si="28"/>
        <v>272312</v>
      </c>
      <c r="AF77" s="13">
        <f t="shared" si="29"/>
        <v>0.05618999997386709</v>
      </c>
      <c r="AG77">
        <f t="shared" si="30"/>
        <v>26.83</v>
      </c>
      <c r="AH77" s="9" t="e">
        <f>ROUND(IF(K77=3%,$J$359*#REF!,0),0)</f>
        <v>#REF!</v>
      </c>
      <c r="AI77" s="9" t="e">
        <f t="shared" si="31"/>
        <v>#REF!</v>
      </c>
      <c r="AJ77" s="9" t="e">
        <f t="shared" si="32"/>
        <v>#REF!</v>
      </c>
      <c r="AK77" s="9" t="e">
        <f t="shared" si="33"/>
        <v>#REF!</v>
      </c>
      <c r="AL77" s="11" t="e">
        <f t="shared" si="34"/>
        <v>#REF!</v>
      </c>
      <c r="AM77" s="9" t="e">
        <f>IF(K77=3%,ROUND($J$361*#REF!,0),0)</f>
        <v>#REF!</v>
      </c>
      <c r="AN77" s="14" t="e">
        <f t="shared" si="35"/>
        <v>#REF!</v>
      </c>
      <c r="AO77" s="14" t="e">
        <f t="shared" si="36"/>
        <v>#REF!</v>
      </c>
      <c r="AP77" s="9" t="e">
        <f t="shared" si="37"/>
        <v>#REF!</v>
      </c>
      <c r="AQ77" s="14" t="e">
        <f t="shared" si="38"/>
        <v>#REF!</v>
      </c>
      <c r="AR77" s="11" t="e">
        <f t="shared" si="39"/>
        <v>#REF!</v>
      </c>
      <c r="AS77" s="14">
        <v>116</v>
      </c>
      <c r="AT77" s="9" t="e">
        <f t="shared" si="40"/>
        <v>#REF!</v>
      </c>
    </row>
    <row r="78" spans="1:46" ht="12.75">
      <c r="A78">
        <v>76</v>
      </c>
      <c r="B78" s="7" t="s">
        <v>250</v>
      </c>
      <c r="C78" s="7" t="s">
        <v>9</v>
      </c>
      <c r="D78" s="3" t="s">
        <v>251</v>
      </c>
      <c r="E78">
        <v>2011</v>
      </c>
      <c r="F78" s="17">
        <v>83659.77</v>
      </c>
      <c r="G78" s="17">
        <v>764.03</v>
      </c>
      <c r="H78" s="17">
        <v>1.51</v>
      </c>
      <c r="I78" s="4">
        <f t="shared" si="21"/>
        <v>82894.23000000001</v>
      </c>
      <c r="J78" s="5">
        <f t="shared" si="22"/>
        <v>82894</v>
      </c>
      <c r="K78" s="6">
        <v>0.01</v>
      </c>
      <c r="L78" s="28">
        <v>22239</v>
      </c>
      <c r="M78" s="28">
        <v>0</v>
      </c>
      <c r="N78" s="28">
        <v>0</v>
      </c>
      <c r="O78" s="25">
        <v>22244</v>
      </c>
      <c r="P78" s="22">
        <v>0.2683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20998</v>
      </c>
      <c r="Y78" s="9">
        <v>22244</v>
      </c>
      <c r="Z78">
        <f t="shared" si="23"/>
        <v>26.83</v>
      </c>
      <c r="AA78">
        <f t="shared" si="24"/>
        <v>26.83</v>
      </c>
      <c r="AB78" s="13">
        <f t="shared" si="25"/>
        <v>22238.60217</v>
      </c>
      <c r="AC78" s="13">
        <f t="shared" si="26"/>
        <v>22238.60217</v>
      </c>
      <c r="AD78" s="13">
        <f t="shared" si="27"/>
        <v>-0.3978300000017043</v>
      </c>
      <c r="AE78" s="9">
        <f t="shared" si="28"/>
        <v>22239</v>
      </c>
      <c r="AF78" s="13">
        <f t="shared" si="29"/>
        <v>0.3978300000017043</v>
      </c>
      <c r="AG78">
        <f t="shared" si="30"/>
        <v>26.83</v>
      </c>
      <c r="AH78" s="9">
        <f>ROUND(IF(K78=3%,$J$359*#REF!,0),0)</f>
        <v>0</v>
      </c>
      <c r="AI78" s="9">
        <f t="shared" si="31"/>
        <v>22239</v>
      </c>
      <c r="AJ78" s="9">
        <f t="shared" si="32"/>
        <v>0</v>
      </c>
      <c r="AK78" s="9">
        <f t="shared" si="33"/>
        <v>22239</v>
      </c>
      <c r="AL78" s="11">
        <f t="shared" si="34"/>
        <v>26.83</v>
      </c>
      <c r="AM78" s="9">
        <f>IF(K78=3%,ROUND($J$361*#REF!,0),0)</f>
        <v>0</v>
      </c>
      <c r="AN78" s="14">
        <f t="shared" si="35"/>
        <v>22239</v>
      </c>
      <c r="AO78" s="14">
        <f t="shared" si="36"/>
        <v>0</v>
      </c>
      <c r="AP78" s="9">
        <f t="shared" si="37"/>
        <v>22239</v>
      </c>
      <c r="AQ78" s="14">
        <f t="shared" si="38"/>
        <v>0</v>
      </c>
      <c r="AR78" s="11">
        <f t="shared" si="39"/>
        <v>26.83</v>
      </c>
      <c r="AS78" s="14">
        <v>5</v>
      </c>
      <c r="AT78" s="9">
        <f t="shared" si="40"/>
        <v>22244</v>
      </c>
    </row>
    <row r="79" spans="1:46" ht="12.75">
      <c r="A79">
        <v>77</v>
      </c>
      <c r="B79" s="7" t="s">
        <v>252</v>
      </c>
      <c r="C79" s="7" t="s">
        <v>9</v>
      </c>
      <c r="D79" s="3" t="s">
        <v>253</v>
      </c>
      <c r="F79" s="16"/>
      <c r="G79" s="16"/>
      <c r="H79" s="16"/>
      <c r="I79" s="4">
        <f t="shared" si="21"/>
        <v>0</v>
      </c>
      <c r="J79" s="5">
        <f t="shared" si="22"/>
        <v>0</v>
      </c>
      <c r="K79" s="6"/>
      <c r="L79" s="28">
        <v>0</v>
      </c>
      <c r="M79" s="28">
        <v>0</v>
      </c>
      <c r="N79" s="28">
        <v>0</v>
      </c>
      <c r="O79" s="25">
        <v>0</v>
      </c>
      <c r="P79" s="22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>
        <f t="shared" si="23"/>
        <v>0</v>
      </c>
      <c r="AA79">
        <f t="shared" si="24"/>
        <v>0</v>
      </c>
      <c r="AB79" s="13">
        <f t="shared" si="25"/>
        <v>0</v>
      </c>
      <c r="AC79" s="13">
        <f t="shared" si="26"/>
        <v>0</v>
      </c>
      <c r="AD79" s="13">
        <f t="shared" si="27"/>
        <v>0</v>
      </c>
      <c r="AE79" s="9">
        <f t="shared" si="28"/>
        <v>0</v>
      </c>
      <c r="AF79" s="13">
        <f t="shared" si="29"/>
        <v>0</v>
      </c>
      <c r="AG79">
        <f t="shared" si="30"/>
        <v>0</v>
      </c>
      <c r="AH79" s="9">
        <f>ROUND(IF(K79=3%,$J$359*#REF!,0),0)</f>
        <v>0</v>
      </c>
      <c r="AI79" s="9">
        <f t="shared" si="31"/>
        <v>0</v>
      </c>
      <c r="AJ79" s="9">
        <f t="shared" si="32"/>
        <v>0</v>
      </c>
      <c r="AK79" s="9">
        <f t="shared" si="33"/>
        <v>0</v>
      </c>
      <c r="AL79" s="11">
        <f t="shared" si="34"/>
        <v>0</v>
      </c>
      <c r="AM79" s="9">
        <f>IF(K79=3%,ROUND($J$361*#REF!,0),0)</f>
        <v>0</v>
      </c>
      <c r="AN79" s="14">
        <f t="shared" si="35"/>
        <v>0</v>
      </c>
      <c r="AO79" s="14">
        <f t="shared" si="36"/>
        <v>0</v>
      </c>
      <c r="AP79" s="9">
        <f t="shared" si="37"/>
        <v>0</v>
      </c>
      <c r="AQ79" s="14">
        <f t="shared" si="38"/>
        <v>0</v>
      </c>
      <c r="AR79" s="11">
        <f t="shared" si="39"/>
        <v>0</v>
      </c>
      <c r="AS79" s="14">
        <v>0</v>
      </c>
      <c r="AT79" s="9">
        <f t="shared" si="40"/>
        <v>0</v>
      </c>
    </row>
    <row r="80" spans="1:46" ht="12.75">
      <c r="A80">
        <v>78</v>
      </c>
      <c r="B80" s="7" t="s">
        <v>254</v>
      </c>
      <c r="C80" s="7" t="s">
        <v>9</v>
      </c>
      <c r="D80" s="3" t="s">
        <v>255</v>
      </c>
      <c r="F80" s="16"/>
      <c r="G80" s="16"/>
      <c r="H80" s="16"/>
      <c r="I80" s="4">
        <f t="shared" si="21"/>
        <v>0</v>
      </c>
      <c r="J80" s="5">
        <f t="shared" si="22"/>
        <v>0</v>
      </c>
      <c r="K80" s="6"/>
      <c r="L80" s="28">
        <v>0</v>
      </c>
      <c r="M80" s="28">
        <v>0</v>
      </c>
      <c r="N80" s="28">
        <v>0</v>
      </c>
      <c r="O80" s="25">
        <v>0</v>
      </c>
      <c r="P80" s="22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>
        <f t="shared" si="23"/>
        <v>0</v>
      </c>
      <c r="AA80">
        <f t="shared" si="24"/>
        <v>0</v>
      </c>
      <c r="AB80" s="13">
        <f t="shared" si="25"/>
        <v>0</v>
      </c>
      <c r="AC80" s="13">
        <f t="shared" si="26"/>
        <v>0</v>
      </c>
      <c r="AD80" s="13">
        <f t="shared" si="27"/>
        <v>0</v>
      </c>
      <c r="AE80" s="9">
        <f t="shared" si="28"/>
        <v>0</v>
      </c>
      <c r="AF80" s="13">
        <f t="shared" si="29"/>
        <v>0</v>
      </c>
      <c r="AG80">
        <f t="shared" si="30"/>
        <v>0</v>
      </c>
      <c r="AH80" s="9">
        <f>ROUND(IF(K80=3%,$J$359*#REF!,0),0)</f>
        <v>0</v>
      </c>
      <c r="AI80" s="9">
        <f t="shared" si="31"/>
        <v>0</v>
      </c>
      <c r="AJ80" s="9">
        <f t="shared" si="32"/>
        <v>0</v>
      </c>
      <c r="AK80" s="9">
        <f t="shared" si="33"/>
        <v>0</v>
      </c>
      <c r="AL80" s="11">
        <f t="shared" si="34"/>
        <v>0</v>
      </c>
      <c r="AM80" s="9">
        <f>IF(K80=3%,ROUND($J$361*#REF!,0),0)</f>
        <v>0</v>
      </c>
      <c r="AN80" s="14">
        <f t="shared" si="35"/>
        <v>0</v>
      </c>
      <c r="AO80" s="14">
        <f t="shared" si="36"/>
        <v>0</v>
      </c>
      <c r="AP80" s="9">
        <f t="shared" si="37"/>
        <v>0</v>
      </c>
      <c r="AQ80" s="14">
        <f t="shared" si="38"/>
        <v>0</v>
      </c>
      <c r="AR80" s="11">
        <f t="shared" si="39"/>
        <v>0</v>
      </c>
      <c r="AS80" s="14">
        <v>0</v>
      </c>
      <c r="AT80" s="9">
        <f t="shared" si="40"/>
        <v>0</v>
      </c>
    </row>
    <row r="81" spans="1:46" ht="12.75">
      <c r="A81">
        <v>79</v>
      </c>
      <c r="B81" s="7" t="s">
        <v>41</v>
      </c>
      <c r="C81" s="7" t="s">
        <v>9</v>
      </c>
      <c r="D81" s="3" t="s">
        <v>42</v>
      </c>
      <c r="E81">
        <v>2002</v>
      </c>
      <c r="F81" s="17">
        <v>723053.89</v>
      </c>
      <c r="G81" s="17">
        <v>17167.38</v>
      </c>
      <c r="H81" s="17">
        <v>0</v>
      </c>
      <c r="I81" s="4">
        <f t="shared" si="21"/>
        <v>705886.51</v>
      </c>
      <c r="J81" s="5">
        <f t="shared" si="22"/>
        <v>705887</v>
      </c>
      <c r="K81" s="6">
        <v>0.02</v>
      </c>
      <c r="L81" s="28">
        <v>189374</v>
      </c>
      <c r="M81" s="28">
        <v>0</v>
      </c>
      <c r="N81" s="28">
        <v>0</v>
      </c>
      <c r="O81" s="25">
        <v>189418</v>
      </c>
      <c r="P81" s="22">
        <v>0.2683</v>
      </c>
      <c r="Q81" s="9">
        <v>502489</v>
      </c>
      <c r="R81" s="9">
        <v>527457</v>
      </c>
      <c r="S81" s="9">
        <v>564011</v>
      </c>
      <c r="T81" s="9">
        <v>589671</v>
      </c>
      <c r="U81" s="9">
        <v>419472</v>
      </c>
      <c r="V81" s="9">
        <v>222592</v>
      </c>
      <c r="W81" s="9">
        <v>177558</v>
      </c>
      <c r="X81" s="9">
        <v>182551</v>
      </c>
      <c r="Y81" s="9">
        <v>189418</v>
      </c>
      <c r="Z81">
        <f t="shared" si="23"/>
        <v>26.83</v>
      </c>
      <c r="AA81">
        <f t="shared" si="24"/>
        <v>26.83</v>
      </c>
      <c r="AB81" s="13">
        <f t="shared" si="25"/>
        <v>189373.65998</v>
      </c>
      <c r="AC81" s="13">
        <f t="shared" si="26"/>
        <v>189373.65998</v>
      </c>
      <c r="AD81" s="13">
        <f t="shared" si="27"/>
        <v>-0.34002000000327826</v>
      </c>
      <c r="AE81" s="9">
        <f t="shared" si="28"/>
        <v>189374</v>
      </c>
      <c r="AF81" s="13">
        <f t="shared" si="29"/>
        <v>0.34002000000327826</v>
      </c>
      <c r="AG81">
        <f t="shared" si="30"/>
        <v>26.83</v>
      </c>
      <c r="AH81" s="9">
        <f>ROUND(IF(K81=3%,$J$359*#REF!,0),0)</f>
        <v>0</v>
      </c>
      <c r="AI81" s="9">
        <f t="shared" si="31"/>
        <v>189374</v>
      </c>
      <c r="AJ81" s="9">
        <f t="shared" si="32"/>
        <v>0</v>
      </c>
      <c r="AK81" s="9">
        <f t="shared" si="33"/>
        <v>189374</v>
      </c>
      <c r="AL81" s="11">
        <f t="shared" si="34"/>
        <v>26.83</v>
      </c>
      <c r="AM81" s="9">
        <f>IF(K81=3%,ROUND($J$361*#REF!,0),0)</f>
        <v>0</v>
      </c>
      <c r="AN81" s="14">
        <f t="shared" si="35"/>
        <v>189374</v>
      </c>
      <c r="AO81" s="14">
        <f t="shared" si="36"/>
        <v>0</v>
      </c>
      <c r="AP81" s="9">
        <f t="shared" si="37"/>
        <v>189374</v>
      </c>
      <c r="AQ81" s="14">
        <f t="shared" si="38"/>
        <v>0</v>
      </c>
      <c r="AR81" s="11">
        <f t="shared" si="39"/>
        <v>26.83</v>
      </c>
      <c r="AS81" s="14">
        <v>44</v>
      </c>
      <c r="AT81" s="9">
        <f t="shared" si="40"/>
        <v>189418</v>
      </c>
    </row>
    <row r="82" spans="1:46" ht="12.75">
      <c r="A82">
        <v>80</v>
      </c>
      <c r="B82" s="7" t="s">
        <v>256</v>
      </c>
      <c r="C82" s="7" t="s">
        <v>9</v>
      </c>
      <c r="D82" s="3" t="s">
        <v>257</v>
      </c>
      <c r="F82" s="16">
        <v>0</v>
      </c>
      <c r="G82" s="16">
        <v>0</v>
      </c>
      <c r="H82" s="16">
        <v>0</v>
      </c>
      <c r="I82" s="4">
        <f t="shared" si="21"/>
        <v>0</v>
      </c>
      <c r="J82" s="5">
        <f t="shared" si="22"/>
        <v>0</v>
      </c>
      <c r="K82" s="6"/>
      <c r="L82" s="28">
        <v>0</v>
      </c>
      <c r="M82" s="28">
        <v>0</v>
      </c>
      <c r="N82" s="28">
        <v>0</v>
      </c>
      <c r="O82" s="25">
        <v>0</v>
      </c>
      <c r="P82" s="22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>
        <f t="shared" si="23"/>
        <v>0</v>
      </c>
      <c r="AA82">
        <f t="shared" si="24"/>
        <v>0</v>
      </c>
      <c r="AB82" s="13">
        <f t="shared" si="25"/>
        <v>0</v>
      </c>
      <c r="AC82" s="13">
        <f t="shared" si="26"/>
        <v>0</v>
      </c>
      <c r="AD82" s="13">
        <f t="shared" si="27"/>
        <v>0</v>
      </c>
      <c r="AE82" s="9">
        <f t="shared" si="28"/>
        <v>0</v>
      </c>
      <c r="AF82" s="13">
        <f t="shared" si="29"/>
        <v>0</v>
      </c>
      <c r="AG82">
        <f t="shared" si="30"/>
        <v>0</v>
      </c>
      <c r="AH82" s="9">
        <f>ROUND(IF(K82=3%,$J$359*#REF!,0),0)</f>
        <v>0</v>
      </c>
      <c r="AI82" s="9">
        <f t="shared" si="31"/>
        <v>0</v>
      </c>
      <c r="AJ82" s="9">
        <f t="shared" si="32"/>
        <v>0</v>
      </c>
      <c r="AK82" s="9">
        <f t="shared" si="33"/>
        <v>0</v>
      </c>
      <c r="AL82" s="11">
        <f t="shared" si="34"/>
        <v>0</v>
      </c>
      <c r="AM82" s="9">
        <f>IF(K82=3%,ROUND($J$361*#REF!,0),0)</f>
        <v>0</v>
      </c>
      <c r="AN82" s="14">
        <f t="shared" si="35"/>
        <v>0</v>
      </c>
      <c r="AO82" s="14">
        <f t="shared" si="36"/>
        <v>0</v>
      </c>
      <c r="AP82" s="9">
        <f t="shared" si="37"/>
        <v>0</v>
      </c>
      <c r="AQ82" s="14">
        <f t="shared" si="38"/>
        <v>0</v>
      </c>
      <c r="AR82" s="11">
        <f t="shared" si="39"/>
        <v>0</v>
      </c>
      <c r="AS82" s="14">
        <v>0</v>
      </c>
      <c r="AT82" s="9">
        <f t="shared" si="40"/>
        <v>0</v>
      </c>
    </row>
    <row r="83" spans="1:46" ht="12.75">
      <c r="A83">
        <v>81</v>
      </c>
      <c r="B83" s="7" t="s">
        <v>258</v>
      </c>
      <c r="C83" s="7" t="s">
        <v>9</v>
      </c>
      <c r="D83" s="3" t="s">
        <v>259</v>
      </c>
      <c r="E83">
        <v>2007</v>
      </c>
      <c r="F83" s="17">
        <v>200921.08</v>
      </c>
      <c r="G83" s="17">
        <v>1326.87</v>
      </c>
      <c r="H83" s="17">
        <v>0</v>
      </c>
      <c r="I83" s="4">
        <f t="shared" si="21"/>
        <v>199594.21</v>
      </c>
      <c r="J83" s="5">
        <f t="shared" si="22"/>
        <v>199594</v>
      </c>
      <c r="K83" s="6">
        <v>0.03</v>
      </c>
      <c r="L83" s="28">
        <v>53547</v>
      </c>
      <c r="M83" s="28">
        <v>44485</v>
      </c>
      <c r="N83" s="28">
        <v>25984</v>
      </c>
      <c r="O83" s="25">
        <v>124144</v>
      </c>
      <c r="P83" s="22">
        <v>0.6213000000000001</v>
      </c>
      <c r="Q83" s="9">
        <v>0</v>
      </c>
      <c r="R83" s="9">
        <v>0</v>
      </c>
      <c r="S83" s="9">
        <v>0</v>
      </c>
      <c r="T83" s="9">
        <v>170894</v>
      </c>
      <c r="U83" s="9">
        <v>181527.07</v>
      </c>
      <c r="V83" s="9">
        <v>154462</v>
      </c>
      <c r="W83" s="9">
        <v>122127</v>
      </c>
      <c r="X83" s="9">
        <v>124013</v>
      </c>
      <c r="Y83" s="9">
        <v>124144</v>
      </c>
      <c r="Z83">
        <f t="shared" si="23"/>
        <v>26.83</v>
      </c>
      <c r="AA83" t="e">
        <f t="shared" si="24"/>
        <v>#REF!</v>
      </c>
      <c r="AB83" s="13">
        <f t="shared" si="25"/>
        <v>53546.5964</v>
      </c>
      <c r="AC83" s="13">
        <f t="shared" si="26"/>
        <v>53546.5964</v>
      </c>
      <c r="AD83" s="13">
        <f t="shared" si="27"/>
        <v>-0.40359999999782303</v>
      </c>
      <c r="AE83" s="9">
        <f t="shared" si="28"/>
        <v>53547</v>
      </c>
      <c r="AF83" s="13">
        <f t="shared" si="29"/>
        <v>0.40359999999782303</v>
      </c>
      <c r="AG83">
        <f t="shared" si="30"/>
        <v>26.83</v>
      </c>
      <c r="AH83" s="9" t="e">
        <f>ROUND(IF(K83=3%,$J$359*#REF!,0),0)</f>
        <v>#REF!</v>
      </c>
      <c r="AI83" s="9" t="e">
        <f t="shared" si="31"/>
        <v>#REF!</v>
      </c>
      <c r="AJ83" s="9" t="e">
        <f t="shared" si="32"/>
        <v>#REF!</v>
      </c>
      <c r="AK83" s="9" t="e">
        <f t="shared" si="33"/>
        <v>#REF!</v>
      </c>
      <c r="AL83" s="11" t="e">
        <f t="shared" si="34"/>
        <v>#REF!</v>
      </c>
      <c r="AM83" s="9" t="e">
        <f>IF(K83=3%,ROUND($J$361*#REF!,0),0)</f>
        <v>#REF!</v>
      </c>
      <c r="AN83" s="14" t="e">
        <f t="shared" si="35"/>
        <v>#REF!</v>
      </c>
      <c r="AO83" s="14" t="e">
        <f t="shared" si="36"/>
        <v>#REF!</v>
      </c>
      <c r="AP83" s="9" t="e">
        <f t="shared" si="37"/>
        <v>#REF!</v>
      </c>
      <c r="AQ83" s="14" t="e">
        <f t="shared" si="38"/>
        <v>#REF!</v>
      </c>
      <c r="AR83" s="11" t="e">
        <f t="shared" si="39"/>
        <v>#REF!</v>
      </c>
      <c r="AS83" s="14">
        <v>128</v>
      </c>
      <c r="AT83" s="9" t="e">
        <f t="shared" si="40"/>
        <v>#REF!</v>
      </c>
    </row>
    <row r="84" spans="1:46" ht="12.75">
      <c r="A84">
        <v>82</v>
      </c>
      <c r="B84" s="7" t="s">
        <v>43</v>
      </c>
      <c r="C84" s="7" t="s">
        <v>9</v>
      </c>
      <c r="D84" s="3" t="s">
        <v>44</v>
      </c>
      <c r="E84">
        <v>2002</v>
      </c>
      <c r="F84" s="17">
        <v>1307252.93</v>
      </c>
      <c r="G84" s="17">
        <v>21773.51</v>
      </c>
      <c r="H84" s="17">
        <v>142.08</v>
      </c>
      <c r="I84" s="4">
        <f t="shared" si="21"/>
        <v>1285337.3399999999</v>
      </c>
      <c r="J84" s="5">
        <f t="shared" si="22"/>
        <v>1285337</v>
      </c>
      <c r="K84" s="6">
        <v>0.03</v>
      </c>
      <c r="L84" s="28">
        <v>344827</v>
      </c>
      <c r="M84" s="28">
        <v>24265</v>
      </c>
      <c r="N84" s="28">
        <v>14173</v>
      </c>
      <c r="O84" s="25">
        <v>383405</v>
      </c>
      <c r="P84" s="22">
        <v>0.2982</v>
      </c>
      <c r="Q84" s="9">
        <v>941841</v>
      </c>
      <c r="R84" s="9">
        <v>967965</v>
      </c>
      <c r="S84" s="9">
        <v>1023067</v>
      </c>
      <c r="T84" s="9">
        <v>1078089</v>
      </c>
      <c r="U84" s="9">
        <v>816604</v>
      </c>
      <c r="V84" s="9">
        <v>449196</v>
      </c>
      <c r="W84" s="9">
        <v>355197</v>
      </c>
      <c r="X84" s="9">
        <v>361041</v>
      </c>
      <c r="Y84" s="9">
        <v>383405</v>
      </c>
      <c r="Z84">
        <f t="shared" si="23"/>
        <v>26.83</v>
      </c>
      <c r="AA84" t="e">
        <f t="shared" si="24"/>
        <v>#REF!</v>
      </c>
      <c r="AB84" s="13">
        <f t="shared" si="25"/>
        <v>344827.10689</v>
      </c>
      <c r="AC84" s="13">
        <f t="shared" si="26"/>
        <v>344827.10689</v>
      </c>
      <c r="AD84" s="13">
        <f t="shared" si="27"/>
        <v>0.10688999999547377</v>
      </c>
      <c r="AE84" s="9">
        <f t="shared" si="28"/>
        <v>344827</v>
      </c>
      <c r="AF84" s="13">
        <f t="shared" si="29"/>
        <v>-0.10688999999547377</v>
      </c>
      <c r="AG84">
        <f t="shared" si="30"/>
        <v>26.83</v>
      </c>
      <c r="AH84" s="9" t="e">
        <f>ROUND(IF(K84=3%,$J$359*#REF!,0),0)</f>
        <v>#REF!</v>
      </c>
      <c r="AI84" s="9" t="e">
        <f t="shared" si="31"/>
        <v>#REF!</v>
      </c>
      <c r="AJ84" s="9" t="e">
        <f t="shared" si="32"/>
        <v>#REF!</v>
      </c>
      <c r="AK84" s="9" t="e">
        <f t="shared" si="33"/>
        <v>#REF!</v>
      </c>
      <c r="AL84" s="11" t="e">
        <f t="shared" si="34"/>
        <v>#REF!</v>
      </c>
      <c r="AM84" s="9" t="e">
        <f>IF(K84=3%,ROUND($J$361*#REF!,0),0)</f>
        <v>#REF!</v>
      </c>
      <c r="AN84" s="14" t="e">
        <f t="shared" si="35"/>
        <v>#REF!</v>
      </c>
      <c r="AO84" s="14" t="e">
        <f t="shared" si="36"/>
        <v>#REF!</v>
      </c>
      <c r="AP84" s="9" t="e">
        <f t="shared" si="37"/>
        <v>#REF!</v>
      </c>
      <c r="AQ84" s="14" t="e">
        <f t="shared" si="38"/>
        <v>#REF!</v>
      </c>
      <c r="AR84" s="11" t="e">
        <f t="shared" si="39"/>
        <v>#REF!</v>
      </c>
      <c r="AS84" s="14">
        <v>140</v>
      </c>
      <c r="AT84" s="9" t="e">
        <f t="shared" si="40"/>
        <v>#REF!</v>
      </c>
    </row>
    <row r="85" spans="1:46" ht="12.75">
      <c r="A85">
        <v>83</v>
      </c>
      <c r="B85" s="7" t="s">
        <v>260</v>
      </c>
      <c r="C85" s="7" t="s">
        <v>9</v>
      </c>
      <c r="D85" s="3" t="s">
        <v>261</v>
      </c>
      <c r="F85" s="16"/>
      <c r="G85" s="16"/>
      <c r="H85" s="16"/>
      <c r="I85" s="4">
        <f t="shared" si="21"/>
        <v>0</v>
      </c>
      <c r="J85" s="5">
        <f t="shared" si="22"/>
        <v>0</v>
      </c>
      <c r="K85" s="6"/>
      <c r="L85" s="28">
        <v>0</v>
      </c>
      <c r="M85" s="28">
        <v>0</v>
      </c>
      <c r="N85" s="28">
        <v>0</v>
      </c>
      <c r="O85" s="25">
        <v>0</v>
      </c>
      <c r="P85" s="22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>
        <f t="shared" si="23"/>
        <v>0</v>
      </c>
      <c r="AA85">
        <f t="shared" si="24"/>
        <v>0</v>
      </c>
      <c r="AB85" s="13">
        <f t="shared" si="25"/>
        <v>0</v>
      </c>
      <c r="AC85" s="13">
        <f t="shared" si="26"/>
        <v>0</v>
      </c>
      <c r="AD85" s="13">
        <f t="shared" si="27"/>
        <v>0</v>
      </c>
      <c r="AE85" s="9">
        <f t="shared" si="28"/>
        <v>0</v>
      </c>
      <c r="AF85" s="13">
        <f t="shared" si="29"/>
        <v>0</v>
      </c>
      <c r="AG85">
        <f t="shared" si="30"/>
        <v>0</v>
      </c>
      <c r="AH85" s="9">
        <f>ROUND(IF(K85=3%,$J$359*#REF!,0),0)</f>
        <v>0</v>
      </c>
      <c r="AI85" s="9">
        <f t="shared" si="31"/>
        <v>0</v>
      </c>
      <c r="AJ85" s="9">
        <f t="shared" si="32"/>
        <v>0</v>
      </c>
      <c r="AK85" s="9">
        <f t="shared" si="33"/>
        <v>0</v>
      </c>
      <c r="AL85" s="11">
        <f t="shared" si="34"/>
        <v>0</v>
      </c>
      <c r="AM85" s="9">
        <f>IF(K85=3%,ROUND($J$361*#REF!,0),0)</f>
        <v>0</v>
      </c>
      <c r="AN85" s="14">
        <f t="shared" si="35"/>
        <v>0</v>
      </c>
      <c r="AO85" s="14">
        <f t="shared" si="36"/>
        <v>0</v>
      </c>
      <c r="AP85" s="9">
        <f t="shared" si="37"/>
        <v>0</v>
      </c>
      <c r="AQ85" s="14">
        <f t="shared" si="38"/>
        <v>0</v>
      </c>
      <c r="AR85" s="11">
        <f t="shared" si="39"/>
        <v>0</v>
      </c>
      <c r="AS85" s="14">
        <v>0</v>
      </c>
      <c r="AT85" s="9">
        <f t="shared" si="40"/>
        <v>0</v>
      </c>
    </row>
    <row r="86" spans="1:46" ht="12.75">
      <c r="A86">
        <v>84</v>
      </c>
      <c r="B86" s="7" t="s">
        <v>262</v>
      </c>
      <c r="C86" s="7" t="s">
        <v>9</v>
      </c>
      <c r="D86" s="3" t="s">
        <v>263</v>
      </c>
      <c r="F86" s="16"/>
      <c r="G86" s="16"/>
      <c r="H86" s="16"/>
      <c r="I86" s="4">
        <f t="shared" si="21"/>
        <v>0</v>
      </c>
      <c r="J86" s="5">
        <f t="shared" si="22"/>
        <v>0</v>
      </c>
      <c r="K86" s="6"/>
      <c r="L86" s="28">
        <v>0</v>
      </c>
      <c r="M86" s="28">
        <v>0</v>
      </c>
      <c r="N86" s="28">
        <v>0</v>
      </c>
      <c r="O86" s="25">
        <v>0</v>
      </c>
      <c r="P86" s="22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>
        <f t="shared" si="23"/>
        <v>0</v>
      </c>
      <c r="AA86">
        <f t="shared" si="24"/>
        <v>0</v>
      </c>
      <c r="AB86" s="13">
        <f t="shared" si="25"/>
        <v>0</v>
      </c>
      <c r="AC86" s="13">
        <f t="shared" si="26"/>
        <v>0</v>
      </c>
      <c r="AD86" s="13">
        <f t="shared" si="27"/>
        <v>0</v>
      </c>
      <c r="AE86" s="9">
        <f t="shared" si="28"/>
        <v>0</v>
      </c>
      <c r="AF86" s="13">
        <f t="shared" si="29"/>
        <v>0</v>
      </c>
      <c r="AG86">
        <f t="shared" si="30"/>
        <v>0</v>
      </c>
      <c r="AH86" s="9">
        <f>ROUND(IF(K86=3%,$J$359*#REF!,0),0)</f>
        <v>0</v>
      </c>
      <c r="AI86" s="9">
        <f t="shared" si="31"/>
        <v>0</v>
      </c>
      <c r="AJ86" s="9">
        <f t="shared" si="32"/>
        <v>0</v>
      </c>
      <c r="AK86" s="9">
        <f t="shared" si="33"/>
        <v>0</v>
      </c>
      <c r="AL86" s="11">
        <f t="shared" si="34"/>
        <v>0</v>
      </c>
      <c r="AM86" s="9">
        <f>IF(K86=3%,ROUND($J$361*#REF!,0),0)</f>
        <v>0</v>
      </c>
      <c r="AN86" s="14">
        <f t="shared" si="35"/>
        <v>0</v>
      </c>
      <c r="AO86" s="14">
        <f t="shared" si="36"/>
        <v>0</v>
      </c>
      <c r="AP86" s="9">
        <f t="shared" si="37"/>
        <v>0</v>
      </c>
      <c r="AQ86" s="14">
        <f t="shared" si="38"/>
        <v>0</v>
      </c>
      <c r="AR86" s="11">
        <f t="shared" si="39"/>
        <v>0</v>
      </c>
      <c r="AS86" s="14">
        <v>0</v>
      </c>
      <c r="AT86" s="9">
        <f t="shared" si="40"/>
        <v>0</v>
      </c>
    </row>
    <row r="87" spans="1:46" ht="12.75">
      <c r="A87">
        <v>85</v>
      </c>
      <c r="B87" s="7" t="s">
        <v>264</v>
      </c>
      <c r="C87" s="7" t="s">
        <v>9</v>
      </c>
      <c r="D87" s="3" t="s">
        <v>265</v>
      </c>
      <c r="E87">
        <v>2007</v>
      </c>
      <c r="F87" s="17">
        <v>218298.17</v>
      </c>
      <c r="G87" s="17">
        <v>1226.13</v>
      </c>
      <c r="H87" s="17">
        <v>109.89</v>
      </c>
      <c r="I87" s="4">
        <f t="shared" si="21"/>
        <v>216962.15</v>
      </c>
      <c r="J87" s="5">
        <f t="shared" si="22"/>
        <v>216962</v>
      </c>
      <c r="K87" s="6">
        <v>0.01</v>
      </c>
      <c r="L87" s="28">
        <v>58206</v>
      </c>
      <c r="M87" s="28">
        <v>0</v>
      </c>
      <c r="N87" s="28">
        <v>0</v>
      </c>
      <c r="O87" s="25">
        <v>58219</v>
      </c>
      <c r="P87" s="22">
        <v>0.2683</v>
      </c>
      <c r="Q87" s="9">
        <v>0</v>
      </c>
      <c r="R87" s="9">
        <v>0</v>
      </c>
      <c r="S87" s="9">
        <v>0</v>
      </c>
      <c r="T87" s="9">
        <v>178641</v>
      </c>
      <c r="U87" s="9">
        <v>130041</v>
      </c>
      <c r="V87" s="9">
        <v>69100</v>
      </c>
      <c r="W87" s="9">
        <v>54654</v>
      </c>
      <c r="X87" s="9">
        <v>54304</v>
      </c>
      <c r="Y87" s="9">
        <v>58219</v>
      </c>
      <c r="Z87">
        <f t="shared" si="23"/>
        <v>26.83</v>
      </c>
      <c r="AA87">
        <f t="shared" si="24"/>
        <v>26.83</v>
      </c>
      <c r="AB87" s="13">
        <f t="shared" si="25"/>
        <v>58206.0415</v>
      </c>
      <c r="AC87" s="13">
        <f t="shared" si="26"/>
        <v>58206.0415</v>
      </c>
      <c r="AD87" s="13">
        <f t="shared" si="27"/>
        <v>0.041499999999359716</v>
      </c>
      <c r="AE87" s="9">
        <f t="shared" si="28"/>
        <v>58206</v>
      </c>
      <c r="AF87" s="13">
        <f t="shared" si="29"/>
        <v>-0.041499999999359716</v>
      </c>
      <c r="AG87">
        <f t="shared" si="30"/>
        <v>26.83</v>
      </c>
      <c r="AH87" s="9">
        <f>ROUND(IF(K87=3%,$J$359*#REF!,0),0)</f>
        <v>0</v>
      </c>
      <c r="AI87" s="9">
        <f t="shared" si="31"/>
        <v>58206</v>
      </c>
      <c r="AJ87" s="9">
        <f t="shared" si="32"/>
        <v>0</v>
      </c>
      <c r="AK87" s="9">
        <f t="shared" si="33"/>
        <v>58206</v>
      </c>
      <c r="AL87" s="11">
        <f t="shared" si="34"/>
        <v>26.83</v>
      </c>
      <c r="AM87" s="9">
        <f>IF(K87=3%,ROUND($J$361*#REF!,0),0)</f>
        <v>0</v>
      </c>
      <c r="AN87" s="14">
        <f t="shared" si="35"/>
        <v>58206</v>
      </c>
      <c r="AO87" s="14">
        <f t="shared" si="36"/>
        <v>0</v>
      </c>
      <c r="AP87" s="9">
        <f t="shared" si="37"/>
        <v>58206</v>
      </c>
      <c r="AQ87" s="14">
        <f t="shared" si="38"/>
        <v>0</v>
      </c>
      <c r="AR87" s="11">
        <f t="shared" si="39"/>
        <v>26.83</v>
      </c>
      <c r="AS87" s="14">
        <v>13</v>
      </c>
      <c r="AT87" s="9">
        <f t="shared" si="40"/>
        <v>58219</v>
      </c>
    </row>
    <row r="88" spans="1:46" ht="12.75">
      <c r="A88">
        <v>86</v>
      </c>
      <c r="B88" s="7" t="s">
        <v>266</v>
      </c>
      <c r="C88" s="7" t="s">
        <v>9</v>
      </c>
      <c r="D88" s="3" t="s">
        <v>267</v>
      </c>
      <c r="E88">
        <v>2006</v>
      </c>
      <c r="F88" s="17">
        <v>511523.38</v>
      </c>
      <c r="G88" s="17">
        <v>4167.17</v>
      </c>
      <c r="H88" s="17">
        <v>0</v>
      </c>
      <c r="I88" s="4">
        <f t="shared" si="21"/>
        <v>507356.21</v>
      </c>
      <c r="J88" s="5">
        <f t="shared" si="22"/>
        <v>507356</v>
      </c>
      <c r="K88" s="6">
        <v>0.03</v>
      </c>
      <c r="L88" s="28">
        <v>136112</v>
      </c>
      <c r="M88" s="28">
        <v>28309</v>
      </c>
      <c r="N88" s="28">
        <v>16535</v>
      </c>
      <c r="O88" s="25">
        <v>181059</v>
      </c>
      <c r="P88" s="22">
        <v>0.3567</v>
      </c>
      <c r="Q88" s="9">
        <v>0</v>
      </c>
      <c r="R88" s="9">
        <v>383978</v>
      </c>
      <c r="S88" s="9">
        <v>398198</v>
      </c>
      <c r="T88" s="9">
        <v>412326</v>
      </c>
      <c r="U88" s="9">
        <v>373786</v>
      </c>
      <c r="V88" s="9">
        <v>215474</v>
      </c>
      <c r="W88" s="9">
        <v>171655</v>
      </c>
      <c r="X88" s="9">
        <v>172184</v>
      </c>
      <c r="Y88" s="9">
        <v>181059</v>
      </c>
      <c r="Z88">
        <f t="shared" si="23"/>
        <v>26.83</v>
      </c>
      <c r="AA88" t="e">
        <f t="shared" si="24"/>
        <v>#REF!</v>
      </c>
      <c r="AB88" s="13">
        <f t="shared" si="25"/>
        <v>136112.24266</v>
      </c>
      <c r="AC88" s="13">
        <f t="shared" si="26"/>
        <v>136112.24266</v>
      </c>
      <c r="AD88" s="13">
        <f t="shared" si="27"/>
        <v>0.24265999998897314</v>
      </c>
      <c r="AE88" s="9">
        <f t="shared" si="28"/>
        <v>136112</v>
      </c>
      <c r="AF88" s="13">
        <f t="shared" si="29"/>
        <v>-0.24265999998897314</v>
      </c>
      <c r="AG88">
        <f t="shared" si="30"/>
        <v>26.83</v>
      </c>
      <c r="AH88" s="9" t="e">
        <f>ROUND(IF(K88=3%,$J$359*#REF!,0),0)</f>
        <v>#REF!</v>
      </c>
      <c r="AI88" s="9" t="e">
        <f t="shared" si="31"/>
        <v>#REF!</v>
      </c>
      <c r="AJ88" s="9" t="e">
        <f t="shared" si="32"/>
        <v>#REF!</v>
      </c>
      <c r="AK88" s="9" t="e">
        <f t="shared" si="33"/>
        <v>#REF!</v>
      </c>
      <c r="AL88" s="11" t="e">
        <f t="shared" si="34"/>
        <v>#REF!</v>
      </c>
      <c r="AM88" s="9" t="e">
        <f>IF(K88=3%,ROUND($J$361*#REF!,0),0)</f>
        <v>#REF!</v>
      </c>
      <c r="AN88" s="14" t="e">
        <f t="shared" si="35"/>
        <v>#REF!</v>
      </c>
      <c r="AO88" s="14" t="e">
        <f t="shared" si="36"/>
        <v>#REF!</v>
      </c>
      <c r="AP88" s="9" t="e">
        <f t="shared" si="37"/>
        <v>#REF!</v>
      </c>
      <c r="AQ88" s="14" t="e">
        <f t="shared" si="38"/>
        <v>#REF!</v>
      </c>
      <c r="AR88" s="11" t="e">
        <f t="shared" si="39"/>
        <v>#REF!</v>
      </c>
      <c r="AS88" s="14">
        <v>103</v>
      </c>
      <c r="AT88" s="9" t="e">
        <f t="shared" si="40"/>
        <v>#REF!</v>
      </c>
    </row>
    <row r="89" spans="1:46" ht="12.75">
      <c r="A89">
        <v>87</v>
      </c>
      <c r="B89" s="7" t="s">
        <v>45</v>
      </c>
      <c r="C89" s="7" t="s">
        <v>9</v>
      </c>
      <c r="D89" s="3" t="s">
        <v>46</v>
      </c>
      <c r="E89">
        <v>2003</v>
      </c>
      <c r="F89" s="17">
        <v>325258.67</v>
      </c>
      <c r="G89" s="17">
        <v>1966.06</v>
      </c>
      <c r="H89" s="17">
        <v>913.8</v>
      </c>
      <c r="I89" s="4">
        <f t="shared" si="21"/>
        <v>322378.81</v>
      </c>
      <c r="J89" s="5">
        <f t="shared" si="22"/>
        <v>322379</v>
      </c>
      <c r="K89" s="6">
        <v>0.03</v>
      </c>
      <c r="L89" s="28">
        <v>86487</v>
      </c>
      <c r="M89" s="28">
        <v>48529</v>
      </c>
      <c r="N89" s="28">
        <v>28346</v>
      </c>
      <c r="O89" s="25">
        <v>163506</v>
      </c>
      <c r="P89" s="22">
        <v>0.5067</v>
      </c>
      <c r="Q89" s="9">
        <v>174773</v>
      </c>
      <c r="R89" s="9">
        <v>206753</v>
      </c>
      <c r="S89" s="9">
        <v>236446</v>
      </c>
      <c r="T89" s="9">
        <v>266556</v>
      </c>
      <c r="U89" s="9">
        <v>278116.8</v>
      </c>
      <c r="V89" s="9">
        <v>194130</v>
      </c>
      <c r="W89" s="9">
        <v>156318</v>
      </c>
      <c r="X89" s="9">
        <v>157649</v>
      </c>
      <c r="Y89" s="9">
        <v>163506</v>
      </c>
      <c r="Z89">
        <f t="shared" si="23"/>
        <v>26.83</v>
      </c>
      <c r="AA89" t="e">
        <f t="shared" si="24"/>
        <v>#REF!</v>
      </c>
      <c r="AB89" s="13">
        <f t="shared" si="25"/>
        <v>86487.05973</v>
      </c>
      <c r="AC89" s="13">
        <f t="shared" si="26"/>
        <v>86487.05973</v>
      </c>
      <c r="AD89" s="13">
        <f t="shared" si="27"/>
        <v>0.05972999999357853</v>
      </c>
      <c r="AE89" s="9">
        <f t="shared" si="28"/>
        <v>86487</v>
      </c>
      <c r="AF89" s="13">
        <f t="shared" si="29"/>
        <v>-0.05972999999357853</v>
      </c>
      <c r="AG89">
        <f t="shared" si="30"/>
        <v>26.83</v>
      </c>
      <c r="AH89" s="9" t="e">
        <f>ROUND(IF(K89=3%,$J$359*#REF!,0),0)</f>
        <v>#REF!</v>
      </c>
      <c r="AI89" s="9" t="e">
        <f t="shared" si="31"/>
        <v>#REF!</v>
      </c>
      <c r="AJ89" s="9" t="e">
        <f t="shared" si="32"/>
        <v>#REF!</v>
      </c>
      <c r="AK89" s="9" t="e">
        <f t="shared" si="33"/>
        <v>#REF!</v>
      </c>
      <c r="AL89" s="11" t="e">
        <f t="shared" si="34"/>
        <v>#REF!</v>
      </c>
      <c r="AM89" s="9" t="e">
        <f>IF(K89=3%,ROUND($J$361*#REF!,0),0)</f>
        <v>#REF!</v>
      </c>
      <c r="AN89" s="14" t="e">
        <f t="shared" si="35"/>
        <v>#REF!</v>
      </c>
      <c r="AO89" s="14" t="e">
        <f t="shared" si="36"/>
        <v>#REF!</v>
      </c>
      <c r="AP89" s="9" t="e">
        <f t="shared" si="37"/>
        <v>#REF!</v>
      </c>
      <c r="AQ89" s="14" t="e">
        <f t="shared" si="38"/>
        <v>#REF!</v>
      </c>
      <c r="AR89" s="11" t="e">
        <f t="shared" si="39"/>
        <v>#REF!</v>
      </c>
      <c r="AS89" s="14">
        <v>144</v>
      </c>
      <c r="AT89" s="9" t="e">
        <f t="shared" si="40"/>
        <v>#REF!</v>
      </c>
    </row>
    <row r="90" spans="1:46" ht="12.75">
      <c r="A90">
        <v>88</v>
      </c>
      <c r="B90" s="7" t="s">
        <v>47</v>
      </c>
      <c r="C90" s="7" t="s">
        <v>9</v>
      </c>
      <c r="D90" s="3" t="s">
        <v>48</v>
      </c>
      <c r="E90">
        <v>2002</v>
      </c>
      <c r="F90" s="17">
        <v>956298.77</v>
      </c>
      <c r="G90" s="17">
        <v>8501.9</v>
      </c>
      <c r="H90" s="17">
        <v>683.43</v>
      </c>
      <c r="I90" s="4">
        <f t="shared" si="21"/>
        <v>947113.44</v>
      </c>
      <c r="J90" s="5">
        <f t="shared" si="22"/>
        <v>947113</v>
      </c>
      <c r="K90" s="6">
        <v>0.03</v>
      </c>
      <c r="L90" s="28">
        <v>254089</v>
      </c>
      <c r="M90" s="28">
        <v>28309</v>
      </c>
      <c r="N90" s="28">
        <v>16535</v>
      </c>
      <c r="O90" s="25">
        <v>299064</v>
      </c>
      <c r="P90" s="22">
        <v>0.3156</v>
      </c>
      <c r="Q90" s="9">
        <v>560666</v>
      </c>
      <c r="R90" s="9">
        <v>625268</v>
      </c>
      <c r="S90" s="9">
        <v>693938</v>
      </c>
      <c r="T90" s="9">
        <v>822539</v>
      </c>
      <c r="U90" s="9">
        <v>643135</v>
      </c>
      <c r="V90" s="9">
        <v>361778</v>
      </c>
      <c r="W90" s="9">
        <v>289934</v>
      </c>
      <c r="X90" s="9">
        <v>287605</v>
      </c>
      <c r="Y90" s="9">
        <v>299064</v>
      </c>
      <c r="Z90">
        <f t="shared" si="23"/>
        <v>26.83</v>
      </c>
      <c r="AA90" t="e">
        <f t="shared" si="24"/>
        <v>#REF!</v>
      </c>
      <c r="AB90" s="13">
        <f t="shared" si="25"/>
        <v>254089.18882</v>
      </c>
      <c r="AC90" s="13">
        <f t="shared" si="26"/>
        <v>254089.18882</v>
      </c>
      <c r="AD90" s="13">
        <f t="shared" si="27"/>
        <v>0.18882000001030974</v>
      </c>
      <c r="AE90" s="9">
        <f t="shared" si="28"/>
        <v>254089</v>
      </c>
      <c r="AF90" s="13">
        <f t="shared" si="29"/>
        <v>-0.18882000001030974</v>
      </c>
      <c r="AG90">
        <f t="shared" si="30"/>
        <v>26.83</v>
      </c>
      <c r="AH90" s="9" t="e">
        <f>ROUND(IF(K90=3%,$J$359*#REF!,0),0)</f>
        <v>#REF!</v>
      </c>
      <c r="AI90" s="9" t="e">
        <f t="shared" si="31"/>
        <v>#REF!</v>
      </c>
      <c r="AJ90" s="9" t="e">
        <f t="shared" si="32"/>
        <v>#REF!</v>
      </c>
      <c r="AK90" s="9" t="e">
        <f t="shared" si="33"/>
        <v>#REF!</v>
      </c>
      <c r="AL90" s="11" t="e">
        <f t="shared" si="34"/>
        <v>#REF!</v>
      </c>
      <c r="AM90" s="9" t="e">
        <f>IF(K90=3%,ROUND($J$361*#REF!,0),0)</f>
        <v>#REF!</v>
      </c>
      <c r="AN90" s="14" t="e">
        <f t="shared" si="35"/>
        <v>#REF!</v>
      </c>
      <c r="AO90" s="14" t="e">
        <f t="shared" si="36"/>
        <v>#REF!</v>
      </c>
      <c r="AP90" s="9" t="e">
        <f t="shared" si="37"/>
        <v>#REF!</v>
      </c>
      <c r="AQ90" s="14" t="e">
        <f t="shared" si="38"/>
        <v>#REF!</v>
      </c>
      <c r="AR90" s="11" t="e">
        <f t="shared" si="39"/>
        <v>#REF!</v>
      </c>
      <c r="AS90" s="14">
        <v>131</v>
      </c>
      <c r="AT90" s="9" t="e">
        <f t="shared" si="40"/>
        <v>#REF!</v>
      </c>
    </row>
    <row r="91" spans="1:46" ht="12.75">
      <c r="A91">
        <v>89</v>
      </c>
      <c r="B91" s="7" t="s">
        <v>268</v>
      </c>
      <c r="C91" s="7" t="s">
        <v>9</v>
      </c>
      <c r="D91" s="3" t="s">
        <v>269</v>
      </c>
      <c r="E91">
        <v>2006</v>
      </c>
      <c r="F91" s="17">
        <v>622682.77</v>
      </c>
      <c r="G91" s="17">
        <v>624.01</v>
      </c>
      <c r="H91" s="17">
        <v>1740.62</v>
      </c>
      <c r="I91" s="4">
        <f t="shared" si="21"/>
        <v>620318.14</v>
      </c>
      <c r="J91" s="5">
        <f t="shared" si="22"/>
        <v>620318</v>
      </c>
      <c r="K91" s="6">
        <v>0.03</v>
      </c>
      <c r="L91" s="28">
        <v>166417</v>
      </c>
      <c r="M91" s="28">
        <v>28309</v>
      </c>
      <c r="N91" s="28">
        <v>16535</v>
      </c>
      <c r="O91" s="25">
        <v>211372</v>
      </c>
      <c r="P91" s="22">
        <v>0.3406</v>
      </c>
      <c r="Q91" s="9">
        <v>0</v>
      </c>
      <c r="R91" s="9">
        <v>0</v>
      </c>
      <c r="S91" s="9">
        <v>486253</v>
      </c>
      <c r="T91" s="9">
        <v>488207</v>
      </c>
      <c r="U91" s="9">
        <v>423562</v>
      </c>
      <c r="V91" s="9">
        <v>244736</v>
      </c>
      <c r="W91" s="9">
        <v>197515</v>
      </c>
      <c r="X91" s="9">
        <v>204745</v>
      </c>
      <c r="Y91" s="9">
        <v>211372</v>
      </c>
      <c r="Z91">
        <f t="shared" si="23"/>
        <v>26.83</v>
      </c>
      <c r="AA91" t="e">
        <f t="shared" si="24"/>
        <v>#REF!</v>
      </c>
      <c r="AB91" s="13">
        <f t="shared" si="25"/>
        <v>166417.41527</v>
      </c>
      <c r="AC91" s="13">
        <f t="shared" si="26"/>
        <v>166417.41527</v>
      </c>
      <c r="AD91" s="13">
        <f t="shared" si="27"/>
        <v>0.4152699999976903</v>
      </c>
      <c r="AE91" s="9">
        <f t="shared" si="28"/>
        <v>166417</v>
      </c>
      <c r="AF91" s="13">
        <f t="shared" si="29"/>
        <v>-0.4152699999976903</v>
      </c>
      <c r="AG91">
        <f t="shared" si="30"/>
        <v>26.83</v>
      </c>
      <c r="AH91" s="9" t="e">
        <f>ROUND(IF(K91=3%,$J$359*#REF!,0),0)</f>
        <v>#REF!</v>
      </c>
      <c r="AI91" s="9" t="e">
        <f t="shared" si="31"/>
        <v>#REF!</v>
      </c>
      <c r="AJ91" s="9" t="e">
        <f t="shared" si="32"/>
        <v>#REF!</v>
      </c>
      <c r="AK91" s="9" t="e">
        <f t="shared" si="33"/>
        <v>#REF!</v>
      </c>
      <c r="AL91" s="11" t="e">
        <f t="shared" si="34"/>
        <v>#REF!</v>
      </c>
      <c r="AM91" s="9" t="e">
        <f>IF(K91=3%,ROUND($J$361*#REF!,0),0)</f>
        <v>#REF!</v>
      </c>
      <c r="AN91" s="14" t="e">
        <f t="shared" si="35"/>
        <v>#REF!</v>
      </c>
      <c r="AO91" s="14" t="e">
        <f t="shared" si="36"/>
        <v>#REF!</v>
      </c>
      <c r="AP91" s="9" t="e">
        <f t="shared" si="37"/>
        <v>#REF!</v>
      </c>
      <c r="AQ91" s="14" t="e">
        <f t="shared" si="38"/>
        <v>#REF!</v>
      </c>
      <c r="AR91" s="11" t="e">
        <f t="shared" si="39"/>
        <v>#REF!</v>
      </c>
      <c r="AS91" s="14">
        <v>111</v>
      </c>
      <c r="AT91" s="9" t="e">
        <f t="shared" si="40"/>
        <v>#REF!</v>
      </c>
    </row>
    <row r="92" spans="1:46" ht="12.75">
      <c r="A92">
        <v>90</v>
      </c>
      <c r="B92" s="7" t="s">
        <v>270</v>
      </c>
      <c r="C92" s="7" t="s">
        <v>9</v>
      </c>
      <c r="D92" s="3" t="s">
        <v>271</v>
      </c>
      <c r="F92" s="16"/>
      <c r="G92" s="16"/>
      <c r="H92" s="16"/>
      <c r="I92" s="4">
        <f t="shared" si="21"/>
        <v>0</v>
      </c>
      <c r="J92" s="5">
        <f t="shared" si="22"/>
        <v>0</v>
      </c>
      <c r="K92" s="6"/>
      <c r="L92" s="28">
        <v>0</v>
      </c>
      <c r="M92" s="28">
        <v>0</v>
      </c>
      <c r="N92" s="28">
        <v>0</v>
      </c>
      <c r="O92" s="25">
        <v>0</v>
      </c>
      <c r="P92" s="22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>
        <f t="shared" si="23"/>
        <v>0</v>
      </c>
      <c r="AA92">
        <f t="shared" si="24"/>
        <v>0</v>
      </c>
      <c r="AB92" s="13">
        <f t="shared" si="25"/>
        <v>0</v>
      </c>
      <c r="AC92" s="13">
        <f t="shared" si="26"/>
        <v>0</v>
      </c>
      <c r="AD92" s="13">
        <f t="shared" si="27"/>
        <v>0</v>
      </c>
      <c r="AE92" s="9">
        <f t="shared" si="28"/>
        <v>0</v>
      </c>
      <c r="AF92" s="13">
        <f t="shared" si="29"/>
        <v>0</v>
      </c>
      <c r="AG92">
        <f t="shared" si="30"/>
        <v>0</v>
      </c>
      <c r="AH92" s="9">
        <f>ROUND(IF(K92=3%,$J$359*#REF!,0),0)</f>
        <v>0</v>
      </c>
      <c r="AI92" s="9">
        <f t="shared" si="31"/>
        <v>0</v>
      </c>
      <c r="AJ92" s="9">
        <f t="shared" si="32"/>
        <v>0</v>
      </c>
      <c r="AK92" s="9">
        <f t="shared" si="33"/>
        <v>0</v>
      </c>
      <c r="AL92" s="11">
        <f t="shared" si="34"/>
        <v>0</v>
      </c>
      <c r="AM92" s="9">
        <f>IF(K92=3%,ROUND($J$361*#REF!,0),0)</f>
        <v>0</v>
      </c>
      <c r="AN92" s="14">
        <f t="shared" si="35"/>
        <v>0</v>
      </c>
      <c r="AO92" s="14">
        <f t="shared" si="36"/>
        <v>0</v>
      </c>
      <c r="AP92" s="9">
        <f t="shared" si="37"/>
        <v>0</v>
      </c>
      <c r="AQ92" s="14">
        <f t="shared" si="38"/>
        <v>0</v>
      </c>
      <c r="AR92" s="11">
        <f t="shared" si="39"/>
        <v>0</v>
      </c>
      <c r="AS92" s="14">
        <v>0</v>
      </c>
      <c r="AT92" s="9">
        <f t="shared" si="40"/>
        <v>0</v>
      </c>
    </row>
    <row r="93" spans="1:46" ht="12.75">
      <c r="A93">
        <v>91</v>
      </c>
      <c r="B93" s="7" t="s">
        <v>272</v>
      </c>
      <c r="C93" s="7" t="s">
        <v>9</v>
      </c>
      <c r="D93" s="3" t="s">
        <v>273</v>
      </c>
      <c r="F93" s="16"/>
      <c r="G93" s="16"/>
      <c r="H93" s="16"/>
      <c r="I93" s="4">
        <f t="shared" si="21"/>
        <v>0</v>
      </c>
      <c r="J93" s="5">
        <f t="shared" si="22"/>
        <v>0</v>
      </c>
      <c r="K93" s="6"/>
      <c r="L93" s="28">
        <v>0</v>
      </c>
      <c r="M93" s="28">
        <v>0</v>
      </c>
      <c r="N93" s="28">
        <v>0</v>
      </c>
      <c r="O93" s="25">
        <v>0</v>
      </c>
      <c r="P93" s="22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>
        <f t="shared" si="23"/>
        <v>0</v>
      </c>
      <c r="AA93">
        <f t="shared" si="24"/>
        <v>0</v>
      </c>
      <c r="AB93" s="13">
        <f t="shared" si="25"/>
        <v>0</v>
      </c>
      <c r="AC93" s="13">
        <f t="shared" si="26"/>
        <v>0</v>
      </c>
      <c r="AD93" s="13">
        <f t="shared" si="27"/>
        <v>0</v>
      </c>
      <c r="AE93" s="9">
        <f t="shared" si="28"/>
        <v>0</v>
      </c>
      <c r="AF93" s="13">
        <f t="shared" si="29"/>
        <v>0</v>
      </c>
      <c r="AG93">
        <f t="shared" si="30"/>
        <v>0</v>
      </c>
      <c r="AH93" s="9">
        <f>ROUND(IF(K93=3%,$J$359*#REF!,0),0)</f>
        <v>0</v>
      </c>
      <c r="AI93" s="9">
        <f t="shared" si="31"/>
        <v>0</v>
      </c>
      <c r="AJ93" s="9">
        <f t="shared" si="32"/>
        <v>0</v>
      </c>
      <c r="AK93" s="9">
        <f t="shared" si="33"/>
        <v>0</v>
      </c>
      <c r="AL93" s="11">
        <f t="shared" si="34"/>
        <v>0</v>
      </c>
      <c r="AM93" s="9">
        <f>IF(K93=3%,ROUND($J$361*#REF!,0),0)</f>
        <v>0</v>
      </c>
      <c r="AN93" s="14">
        <f t="shared" si="35"/>
        <v>0</v>
      </c>
      <c r="AO93" s="14">
        <f t="shared" si="36"/>
        <v>0</v>
      </c>
      <c r="AP93" s="9">
        <f t="shared" si="37"/>
        <v>0</v>
      </c>
      <c r="AQ93" s="14">
        <f t="shared" si="38"/>
        <v>0</v>
      </c>
      <c r="AR93" s="11">
        <f t="shared" si="39"/>
        <v>0</v>
      </c>
      <c r="AS93" s="14">
        <v>0</v>
      </c>
      <c r="AT93" s="9">
        <f t="shared" si="40"/>
        <v>0</v>
      </c>
    </row>
    <row r="94" spans="1:46" ht="12.75">
      <c r="A94">
        <v>92</v>
      </c>
      <c r="B94" s="7" t="s">
        <v>274</v>
      </c>
      <c r="C94" s="7" t="s">
        <v>9</v>
      </c>
      <c r="D94" s="3" t="s">
        <v>275</v>
      </c>
      <c r="E94">
        <v>2008</v>
      </c>
      <c r="F94" s="17">
        <v>42904.33</v>
      </c>
      <c r="G94" s="17">
        <v>219.14</v>
      </c>
      <c r="H94" s="17">
        <v>0</v>
      </c>
      <c r="I94" s="4">
        <f t="shared" si="21"/>
        <v>42685.19</v>
      </c>
      <c r="J94" s="5">
        <f t="shared" si="22"/>
        <v>42685</v>
      </c>
      <c r="K94" s="6">
        <v>0.005</v>
      </c>
      <c r="L94" s="28">
        <v>11451</v>
      </c>
      <c r="M94" s="28">
        <v>0</v>
      </c>
      <c r="N94" s="28">
        <v>0</v>
      </c>
      <c r="O94" s="25">
        <v>11454</v>
      </c>
      <c r="P94" s="22">
        <v>0.2683</v>
      </c>
      <c r="Q94" s="9">
        <v>0</v>
      </c>
      <c r="R94" s="9">
        <v>0</v>
      </c>
      <c r="S94" s="9">
        <v>0</v>
      </c>
      <c r="T94" s="9">
        <v>0</v>
      </c>
      <c r="U94" s="9">
        <v>23549</v>
      </c>
      <c r="V94" s="9">
        <v>13598</v>
      </c>
      <c r="W94" s="9">
        <v>11049</v>
      </c>
      <c r="X94" s="9">
        <v>11144</v>
      </c>
      <c r="Y94" s="9">
        <v>11454</v>
      </c>
      <c r="Z94">
        <f t="shared" si="23"/>
        <v>26.83</v>
      </c>
      <c r="AA94">
        <f t="shared" si="24"/>
        <v>26.83</v>
      </c>
      <c r="AB94" s="13">
        <f t="shared" si="25"/>
        <v>11451.42874</v>
      </c>
      <c r="AC94" s="13">
        <f t="shared" si="26"/>
        <v>11451.42874</v>
      </c>
      <c r="AD94" s="13">
        <f t="shared" si="27"/>
        <v>0.4287399999993795</v>
      </c>
      <c r="AE94" s="9">
        <f t="shared" si="28"/>
        <v>11451</v>
      </c>
      <c r="AF94" s="13">
        <f t="shared" si="29"/>
        <v>-0.4287399999993795</v>
      </c>
      <c r="AG94">
        <f t="shared" si="30"/>
        <v>26.83</v>
      </c>
      <c r="AH94" s="9">
        <f>ROUND(IF(K94=3%,$J$359*#REF!,0),0)</f>
        <v>0</v>
      </c>
      <c r="AI94" s="9">
        <f t="shared" si="31"/>
        <v>11451</v>
      </c>
      <c r="AJ94" s="9">
        <f t="shared" si="32"/>
        <v>0</v>
      </c>
      <c r="AK94" s="9">
        <f t="shared" si="33"/>
        <v>11451</v>
      </c>
      <c r="AL94" s="11">
        <f t="shared" si="34"/>
        <v>26.83</v>
      </c>
      <c r="AM94" s="9">
        <f>IF(K94=3%,ROUND($J$361*#REF!,0),0)</f>
        <v>0</v>
      </c>
      <c r="AN94" s="14">
        <f t="shared" si="35"/>
        <v>11451</v>
      </c>
      <c r="AO94" s="14">
        <f t="shared" si="36"/>
        <v>0</v>
      </c>
      <c r="AP94" s="9">
        <f t="shared" si="37"/>
        <v>11451</v>
      </c>
      <c r="AQ94" s="14">
        <f t="shared" si="38"/>
        <v>0</v>
      </c>
      <c r="AR94" s="11">
        <f t="shared" si="39"/>
        <v>26.83</v>
      </c>
      <c r="AS94" s="14">
        <v>3</v>
      </c>
      <c r="AT94" s="9">
        <f t="shared" si="40"/>
        <v>11454</v>
      </c>
    </row>
    <row r="95" spans="1:46" ht="12.75">
      <c r="A95">
        <v>93</v>
      </c>
      <c r="B95" s="7" t="s">
        <v>276</v>
      </c>
      <c r="C95" s="7" t="s">
        <v>9</v>
      </c>
      <c r="D95" s="3" t="s">
        <v>277</v>
      </c>
      <c r="F95" s="16"/>
      <c r="G95" s="16"/>
      <c r="H95" s="16"/>
      <c r="I95" s="4">
        <f t="shared" si="21"/>
        <v>0</v>
      </c>
      <c r="J95" s="5">
        <f t="shared" si="22"/>
        <v>0</v>
      </c>
      <c r="K95" s="6"/>
      <c r="L95" s="28">
        <v>0</v>
      </c>
      <c r="M95" s="28">
        <v>0</v>
      </c>
      <c r="N95" s="28">
        <v>0</v>
      </c>
      <c r="O95" s="25">
        <v>0</v>
      </c>
      <c r="P95" s="22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>
        <f t="shared" si="23"/>
        <v>0</v>
      </c>
      <c r="AA95">
        <f t="shared" si="24"/>
        <v>0</v>
      </c>
      <c r="AB95" s="13">
        <f t="shared" si="25"/>
        <v>0</v>
      </c>
      <c r="AC95" s="13">
        <f t="shared" si="26"/>
        <v>0</v>
      </c>
      <c r="AD95" s="13">
        <f t="shared" si="27"/>
        <v>0</v>
      </c>
      <c r="AE95" s="9">
        <f t="shared" si="28"/>
        <v>0</v>
      </c>
      <c r="AF95" s="13">
        <f t="shared" si="29"/>
        <v>0</v>
      </c>
      <c r="AG95">
        <f t="shared" si="30"/>
        <v>0</v>
      </c>
      <c r="AH95" s="9">
        <f>ROUND(IF(K95=3%,$J$359*#REF!,0),0)</f>
        <v>0</v>
      </c>
      <c r="AI95" s="9">
        <f t="shared" si="31"/>
        <v>0</v>
      </c>
      <c r="AJ95" s="9">
        <f t="shared" si="32"/>
        <v>0</v>
      </c>
      <c r="AK95" s="9">
        <f t="shared" si="33"/>
        <v>0</v>
      </c>
      <c r="AL95" s="11">
        <f t="shared" si="34"/>
        <v>0</v>
      </c>
      <c r="AM95" s="9">
        <f>IF(K95=3%,ROUND($J$361*#REF!,0),0)</f>
        <v>0</v>
      </c>
      <c r="AN95" s="14">
        <f t="shared" si="35"/>
        <v>0</v>
      </c>
      <c r="AO95" s="14">
        <f t="shared" si="36"/>
        <v>0</v>
      </c>
      <c r="AP95" s="9">
        <f t="shared" si="37"/>
        <v>0</v>
      </c>
      <c r="AQ95" s="14">
        <f t="shared" si="38"/>
        <v>0</v>
      </c>
      <c r="AR95" s="11">
        <f t="shared" si="39"/>
        <v>0</v>
      </c>
      <c r="AS95" s="14">
        <v>0</v>
      </c>
      <c r="AT95" s="9">
        <f t="shared" si="40"/>
        <v>0</v>
      </c>
    </row>
    <row r="96" spans="1:46" ht="12.75">
      <c r="A96">
        <v>94</v>
      </c>
      <c r="B96" s="7" t="s">
        <v>278</v>
      </c>
      <c r="C96" s="7" t="s">
        <v>9</v>
      </c>
      <c r="D96" s="3" t="s">
        <v>279</v>
      </c>
      <c r="E96">
        <v>2006</v>
      </c>
      <c r="F96" s="17">
        <v>310069.93</v>
      </c>
      <c r="G96" s="17">
        <v>2495.32</v>
      </c>
      <c r="H96" s="17">
        <v>859.99</v>
      </c>
      <c r="I96" s="4">
        <f t="shared" si="21"/>
        <v>306714.62</v>
      </c>
      <c r="J96" s="5">
        <f t="shared" si="22"/>
        <v>306715</v>
      </c>
      <c r="K96" s="6">
        <v>0.02</v>
      </c>
      <c r="L96" s="28">
        <v>82285</v>
      </c>
      <c r="M96" s="28">
        <v>0</v>
      </c>
      <c r="N96" s="28">
        <v>0</v>
      </c>
      <c r="O96" s="25">
        <v>82304</v>
      </c>
      <c r="P96" s="22">
        <v>0.2683</v>
      </c>
      <c r="Q96" s="9">
        <v>0</v>
      </c>
      <c r="R96" s="9">
        <v>0</v>
      </c>
      <c r="S96" s="9">
        <v>247177</v>
      </c>
      <c r="T96" s="9">
        <v>264438</v>
      </c>
      <c r="U96" s="9">
        <v>192487</v>
      </c>
      <c r="V96" s="9">
        <v>101819</v>
      </c>
      <c r="W96" s="9">
        <v>81846</v>
      </c>
      <c r="X96" s="9">
        <v>80753</v>
      </c>
      <c r="Y96" s="9">
        <v>82304</v>
      </c>
      <c r="Z96">
        <f t="shared" si="23"/>
        <v>26.83</v>
      </c>
      <c r="AA96">
        <f t="shared" si="24"/>
        <v>26.83</v>
      </c>
      <c r="AB96" s="13">
        <f t="shared" si="25"/>
        <v>82284.75963</v>
      </c>
      <c r="AC96" s="13">
        <f t="shared" si="26"/>
        <v>82284.75963</v>
      </c>
      <c r="AD96" s="13">
        <f t="shared" si="27"/>
        <v>-0.24036999999952968</v>
      </c>
      <c r="AE96" s="9">
        <f t="shared" si="28"/>
        <v>82285</v>
      </c>
      <c r="AF96" s="13">
        <f t="shared" si="29"/>
        <v>0.24036999999952968</v>
      </c>
      <c r="AG96">
        <f t="shared" si="30"/>
        <v>26.83</v>
      </c>
      <c r="AH96" s="9">
        <f>ROUND(IF(K96=3%,$J$359*#REF!,0),0)</f>
        <v>0</v>
      </c>
      <c r="AI96" s="9">
        <f t="shared" si="31"/>
        <v>82285</v>
      </c>
      <c r="AJ96" s="9">
        <f t="shared" si="32"/>
        <v>0</v>
      </c>
      <c r="AK96" s="9">
        <f t="shared" si="33"/>
        <v>82285</v>
      </c>
      <c r="AL96" s="11">
        <f t="shared" si="34"/>
        <v>26.83</v>
      </c>
      <c r="AM96" s="9">
        <f>IF(K96=3%,ROUND($J$361*#REF!,0),0)</f>
        <v>0</v>
      </c>
      <c r="AN96" s="14">
        <f t="shared" si="35"/>
        <v>82285</v>
      </c>
      <c r="AO96" s="14">
        <f t="shared" si="36"/>
        <v>0</v>
      </c>
      <c r="AP96" s="9">
        <f t="shared" si="37"/>
        <v>82285</v>
      </c>
      <c r="AQ96" s="14">
        <f t="shared" si="38"/>
        <v>0</v>
      </c>
      <c r="AR96" s="11">
        <f t="shared" si="39"/>
        <v>26.83</v>
      </c>
      <c r="AS96" s="14">
        <v>19</v>
      </c>
      <c r="AT96" s="9">
        <f t="shared" si="40"/>
        <v>82304</v>
      </c>
    </row>
    <row r="97" spans="1:46" ht="12.75">
      <c r="A97">
        <v>95</v>
      </c>
      <c r="B97" s="7" t="s">
        <v>280</v>
      </c>
      <c r="C97" s="7" t="s">
        <v>9</v>
      </c>
      <c r="D97" s="3" t="s">
        <v>281</v>
      </c>
      <c r="F97" s="16"/>
      <c r="G97" s="16"/>
      <c r="H97" s="16"/>
      <c r="I97" s="4">
        <f t="shared" si="21"/>
        <v>0</v>
      </c>
      <c r="J97" s="5">
        <f t="shared" si="22"/>
        <v>0</v>
      </c>
      <c r="K97" s="6"/>
      <c r="L97" s="28">
        <v>0</v>
      </c>
      <c r="M97" s="28">
        <v>0</v>
      </c>
      <c r="N97" s="28">
        <v>0</v>
      </c>
      <c r="O97" s="25">
        <v>0</v>
      </c>
      <c r="P97" s="22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>
        <f t="shared" si="23"/>
        <v>0</v>
      </c>
      <c r="AA97">
        <f t="shared" si="24"/>
        <v>0</v>
      </c>
      <c r="AB97" s="13">
        <f t="shared" si="25"/>
        <v>0</v>
      </c>
      <c r="AC97" s="13">
        <f t="shared" si="26"/>
        <v>0</v>
      </c>
      <c r="AD97" s="13">
        <f t="shared" si="27"/>
        <v>0</v>
      </c>
      <c r="AE97" s="9">
        <f t="shared" si="28"/>
        <v>0</v>
      </c>
      <c r="AF97" s="13">
        <f t="shared" si="29"/>
        <v>0</v>
      </c>
      <c r="AG97">
        <f t="shared" si="30"/>
        <v>0</v>
      </c>
      <c r="AH97" s="9">
        <f>ROUND(IF(K97=3%,$J$359*#REF!,0),0)</f>
        <v>0</v>
      </c>
      <c r="AI97" s="9">
        <f t="shared" si="31"/>
        <v>0</v>
      </c>
      <c r="AJ97" s="9">
        <f t="shared" si="32"/>
        <v>0</v>
      </c>
      <c r="AK97" s="9">
        <f t="shared" si="33"/>
        <v>0</v>
      </c>
      <c r="AL97" s="11">
        <f t="shared" si="34"/>
        <v>0</v>
      </c>
      <c r="AM97" s="9">
        <f>IF(K97=3%,ROUND($J$361*#REF!,0),0)</f>
        <v>0</v>
      </c>
      <c r="AN97" s="14">
        <f t="shared" si="35"/>
        <v>0</v>
      </c>
      <c r="AO97" s="14">
        <f t="shared" si="36"/>
        <v>0</v>
      </c>
      <c r="AP97" s="9">
        <f t="shared" si="37"/>
        <v>0</v>
      </c>
      <c r="AQ97" s="14">
        <f t="shared" si="38"/>
        <v>0</v>
      </c>
      <c r="AR97" s="11">
        <f t="shared" si="39"/>
        <v>0</v>
      </c>
      <c r="AS97" s="14">
        <v>0</v>
      </c>
      <c r="AT97" s="9">
        <f t="shared" si="40"/>
        <v>0</v>
      </c>
    </row>
    <row r="98" spans="1:46" ht="12.75">
      <c r="A98">
        <v>96</v>
      </c>
      <c r="B98" s="7" t="s">
        <v>282</v>
      </c>
      <c r="C98" s="7" t="s">
        <v>9</v>
      </c>
      <c r="D98" s="3" t="s">
        <v>283</v>
      </c>
      <c r="E98">
        <v>2006</v>
      </c>
      <c r="F98" s="17">
        <v>2428770</v>
      </c>
      <c r="G98" s="17">
        <v>8799</v>
      </c>
      <c r="H98" s="17">
        <v>778</v>
      </c>
      <c r="I98" s="4">
        <f t="shared" si="21"/>
        <v>2419193</v>
      </c>
      <c r="J98" s="5">
        <f t="shared" si="22"/>
        <v>2419193</v>
      </c>
      <c r="K98" s="6">
        <v>0.03</v>
      </c>
      <c r="L98" s="28">
        <v>649015</v>
      </c>
      <c r="M98" s="28">
        <v>20221</v>
      </c>
      <c r="N98" s="28">
        <v>11811</v>
      </c>
      <c r="O98" s="25">
        <v>681247</v>
      </c>
      <c r="P98" s="22">
        <v>0.2815</v>
      </c>
      <c r="Q98" s="9">
        <v>0</v>
      </c>
      <c r="R98" s="9">
        <v>1767448</v>
      </c>
      <c r="S98" s="9">
        <v>1815584</v>
      </c>
      <c r="T98" s="9">
        <v>1900140</v>
      </c>
      <c r="U98" s="9">
        <v>1425172</v>
      </c>
      <c r="V98" s="9">
        <v>776354</v>
      </c>
      <c r="W98" s="9">
        <v>632354</v>
      </c>
      <c r="X98" s="9">
        <v>654185</v>
      </c>
      <c r="Y98" s="9">
        <v>681247</v>
      </c>
      <c r="Z98">
        <f t="shared" si="23"/>
        <v>26.83</v>
      </c>
      <c r="AA98" t="e">
        <f t="shared" si="24"/>
        <v>#REF!</v>
      </c>
      <c r="AB98" s="13">
        <f t="shared" si="25"/>
        <v>649015.25686</v>
      </c>
      <c r="AC98" s="13">
        <f t="shared" si="26"/>
        <v>649015.25686</v>
      </c>
      <c r="AD98" s="13">
        <f t="shared" si="27"/>
        <v>0.256859999964945</v>
      </c>
      <c r="AE98" s="9">
        <f t="shared" si="28"/>
        <v>649015</v>
      </c>
      <c r="AF98" s="13">
        <f t="shared" si="29"/>
        <v>-0.256859999964945</v>
      </c>
      <c r="AG98">
        <f t="shared" si="30"/>
        <v>26.83</v>
      </c>
      <c r="AH98" s="9" t="e">
        <f>ROUND(IF(K98=3%,$J$359*#REF!,0),0)</f>
        <v>#REF!</v>
      </c>
      <c r="AI98" s="9" t="e">
        <f t="shared" si="31"/>
        <v>#REF!</v>
      </c>
      <c r="AJ98" s="9" t="e">
        <f t="shared" si="32"/>
        <v>#REF!</v>
      </c>
      <c r="AK98" s="9" t="e">
        <f t="shared" si="33"/>
        <v>#REF!</v>
      </c>
      <c r="AL98" s="11" t="e">
        <f t="shared" si="34"/>
        <v>#REF!</v>
      </c>
      <c r="AM98" s="9" t="e">
        <f>IF(K98=3%,ROUND($J$361*#REF!,0),0)</f>
        <v>#REF!</v>
      </c>
      <c r="AN98" s="14" t="e">
        <f t="shared" si="35"/>
        <v>#REF!</v>
      </c>
      <c r="AO98" s="14" t="e">
        <f t="shared" si="36"/>
        <v>#REF!</v>
      </c>
      <c r="AP98" s="9" t="e">
        <f t="shared" si="37"/>
        <v>#REF!</v>
      </c>
      <c r="AQ98" s="14" t="e">
        <f t="shared" si="38"/>
        <v>#REF!</v>
      </c>
      <c r="AR98" s="11" t="e">
        <f t="shared" si="39"/>
        <v>#REF!</v>
      </c>
      <c r="AS98" s="14">
        <v>200</v>
      </c>
      <c r="AT98" s="9" t="e">
        <f t="shared" si="40"/>
        <v>#REF!</v>
      </c>
    </row>
    <row r="99" spans="1:46" ht="12.75">
      <c r="A99">
        <v>97</v>
      </c>
      <c r="B99" s="7" t="s">
        <v>284</v>
      </c>
      <c r="C99" s="7" t="s">
        <v>9</v>
      </c>
      <c r="D99" s="3" t="s">
        <v>285</v>
      </c>
      <c r="F99" s="16"/>
      <c r="G99" s="16"/>
      <c r="H99" s="16"/>
      <c r="I99" s="4">
        <f t="shared" si="21"/>
        <v>0</v>
      </c>
      <c r="J99" s="5">
        <f t="shared" si="22"/>
        <v>0</v>
      </c>
      <c r="K99" s="6"/>
      <c r="L99" s="28">
        <v>0</v>
      </c>
      <c r="M99" s="28">
        <v>0</v>
      </c>
      <c r="N99" s="28">
        <v>0</v>
      </c>
      <c r="O99" s="25">
        <v>0</v>
      </c>
      <c r="P99" s="22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>
        <f t="shared" si="23"/>
        <v>0</v>
      </c>
      <c r="AA99">
        <f t="shared" si="24"/>
        <v>0</v>
      </c>
      <c r="AB99" s="13">
        <f aca="true" t="shared" si="41" ref="AB99:AB130">ROUND(($J$357/$J$355)*J99,5)</f>
        <v>0</v>
      </c>
      <c r="AC99" s="13">
        <f t="shared" si="26"/>
        <v>0</v>
      </c>
      <c r="AD99" s="13">
        <f t="shared" si="27"/>
        <v>0</v>
      </c>
      <c r="AE99" s="9">
        <f t="shared" si="28"/>
        <v>0</v>
      </c>
      <c r="AF99" s="13">
        <f t="shared" si="29"/>
        <v>0</v>
      </c>
      <c r="AG99">
        <f t="shared" si="30"/>
        <v>0</v>
      </c>
      <c r="AH99" s="9">
        <f>ROUND(IF(K99=3%,$J$359*#REF!,0),0)</f>
        <v>0</v>
      </c>
      <c r="AI99" s="9">
        <f t="shared" si="31"/>
        <v>0</v>
      </c>
      <c r="AJ99" s="9">
        <f t="shared" si="32"/>
        <v>0</v>
      </c>
      <c r="AK99" s="9">
        <f t="shared" si="33"/>
        <v>0</v>
      </c>
      <c r="AL99" s="11">
        <f t="shared" si="34"/>
        <v>0</v>
      </c>
      <c r="AM99" s="9">
        <f>IF(K99=3%,ROUND($J$361*#REF!,0),0)</f>
        <v>0</v>
      </c>
      <c r="AN99" s="14">
        <f t="shared" si="35"/>
        <v>0</v>
      </c>
      <c r="AO99" s="14">
        <f t="shared" si="36"/>
        <v>0</v>
      </c>
      <c r="AP99" s="9">
        <f t="shared" si="37"/>
        <v>0</v>
      </c>
      <c r="AQ99" s="14">
        <f t="shared" si="38"/>
        <v>0</v>
      </c>
      <c r="AR99" s="11">
        <f t="shared" si="39"/>
        <v>0</v>
      </c>
      <c r="AS99" s="14">
        <v>0</v>
      </c>
      <c r="AT99" s="9">
        <f t="shared" si="40"/>
        <v>0</v>
      </c>
    </row>
    <row r="100" spans="1:46" ht="12.75">
      <c r="A100">
        <v>98</v>
      </c>
      <c r="B100" s="7" t="s">
        <v>286</v>
      </c>
      <c r="C100" s="7" t="s">
        <v>9</v>
      </c>
      <c r="D100" s="3" t="s">
        <v>287</v>
      </c>
      <c r="F100" s="16"/>
      <c r="G100" s="16"/>
      <c r="H100" s="16"/>
      <c r="I100" s="4">
        <f t="shared" si="21"/>
        <v>0</v>
      </c>
      <c r="J100" s="5">
        <f t="shared" si="22"/>
        <v>0</v>
      </c>
      <c r="K100" s="6"/>
      <c r="L100" s="28">
        <v>0</v>
      </c>
      <c r="M100" s="28">
        <v>0</v>
      </c>
      <c r="N100" s="28">
        <v>0</v>
      </c>
      <c r="O100" s="25">
        <v>0</v>
      </c>
      <c r="P100" s="22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>
        <f t="shared" si="23"/>
        <v>0</v>
      </c>
      <c r="AA100">
        <f t="shared" si="24"/>
        <v>0</v>
      </c>
      <c r="AB100" s="13">
        <f t="shared" si="41"/>
        <v>0</v>
      </c>
      <c r="AC100" s="13">
        <f t="shared" si="26"/>
        <v>0</v>
      </c>
      <c r="AD100" s="13">
        <f t="shared" si="27"/>
        <v>0</v>
      </c>
      <c r="AE100" s="9">
        <f t="shared" si="28"/>
        <v>0</v>
      </c>
      <c r="AF100" s="13">
        <f t="shared" si="29"/>
        <v>0</v>
      </c>
      <c r="AG100">
        <f t="shared" si="30"/>
        <v>0</v>
      </c>
      <c r="AH100" s="9">
        <f>ROUND(IF(K100=3%,$J$359*#REF!,0),0)</f>
        <v>0</v>
      </c>
      <c r="AI100" s="9">
        <f t="shared" si="31"/>
        <v>0</v>
      </c>
      <c r="AJ100" s="9">
        <f t="shared" si="32"/>
        <v>0</v>
      </c>
      <c r="AK100" s="9">
        <f t="shared" si="33"/>
        <v>0</v>
      </c>
      <c r="AL100" s="11">
        <f t="shared" si="34"/>
        <v>0</v>
      </c>
      <c r="AM100" s="9">
        <f>IF(K100=3%,ROUND($J$361*#REF!,0),0)</f>
        <v>0</v>
      </c>
      <c r="AN100" s="14">
        <f t="shared" si="35"/>
        <v>0</v>
      </c>
      <c r="AO100" s="14">
        <f t="shared" si="36"/>
        <v>0</v>
      </c>
      <c r="AP100" s="9">
        <f t="shared" si="37"/>
        <v>0</v>
      </c>
      <c r="AQ100" s="14">
        <f t="shared" si="38"/>
        <v>0</v>
      </c>
      <c r="AR100" s="11">
        <f t="shared" si="39"/>
        <v>0</v>
      </c>
      <c r="AS100" s="14">
        <v>0</v>
      </c>
      <c r="AT100" s="9">
        <f t="shared" si="40"/>
        <v>0</v>
      </c>
    </row>
    <row r="101" spans="1:46" ht="12.75">
      <c r="A101">
        <v>99</v>
      </c>
      <c r="B101" s="7" t="s">
        <v>288</v>
      </c>
      <c r="C101" s="7" t="s">
        <v>9</v>
      </c>
      <c r="D101" s="3" t="s">
        <v>289</v>
      </c>
      <c r="F101" s="16"/>
      <c r="G101" s="16"/>
      <c r="H101" s="16"/>
      <c r="I101" s="4">
        <f t="shared" si="21"/>
        <v>0</v>
      </c>
      <c r="J101" s="5">
        <f t="shared" si="22"/>
        <v>0</v>
      </c>
      <c r="K101" s="6"/>
      <c r="L101" s="28">
        <v>0</v>
      </c>
      <c r="M101" s="28">
        <v>0</v>
      </c>
      <c r="N101" s="28">
        <v>0</v>
      </c>
      <c r="O101" s="25">
        <v>0</v>
      </c>
      <c r="P101" s="22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>
        <f t="shared" si="23"/>
        <v>0</v>
      </c>
      <c r="AA101">
        <f t="shared" si="24"/>
        <v>0</v>
      </c>
      <c r="AB101" s="13">
        <f t="shared" si="41"/>
        <v>0</v>
      </c>
      <c r="AC101" s="13">
        <f t="shared" si="26"/>
        <v>0</v>
      </c>
      <c r="AD101" s="13">
        <f t="shared" si="27"/>
        <v>0</v>
      </c>
      <c r="AE101" s="9">
        <f t="shared" si="28"/>
        <v>0</v>
      </c>
      <c r="AF101" s="13">
        <f t="shared" si="29"/>
        <v>0</v>
      </c>
      <c r="AG101">
        <f t="shared" si="30"/>
        <v>0</v>
      </c>
      <c r="AH101" s="9">
        <f>ROUND(IF(K101=3%,$J$359*#REF!,0),0)</f>
        <v>0</v>
      </c>
      <c r="AI101" s="9">
        <f t="shared" si="31"/>
        <v>0</v>
      </c>
      <c r="AJ101" s="9">
        <f t="shared" si="32"/>
        <v>0</v>
      </c>
      <c r="AK101" s="9">
        <f t="shared" si="33"/>
        <v>0</v>
      </c>
      <c r="AL101" s="11">
        <f t="shared" si="34"/>
        <v>0</v>
      </c>
      <c r="AM101" s="9">
        <f>IF(K101=3%,ROUND($J$361*#REF!,0),0)</f>
        <v>0</v>
      </c>
      <c r="AN101" s="14">
        <f t="shared" si="35"/>
        <v>0</v>
      </c>
      <c r="AO101" s="14">
        <f t="shared" si="36"/>
        <v>0</v>
      </c>
      <c r="AP101" s="9">
        <f t="shared" si="37"/>
        <v>0</v>
      </c>
      <c r="AQ101" s="14">
        <f t="shared" si="38"/>
        <v>0</v>
      </c>
      <c r="AR101" s="11">
        <f t="shared" si="39"/>
        <v>0</v>
      </c>
      <c r="AS101" s="14">
        <v>0</v>
      </c>
      <c r="AT101" s="9">
        <f t="shared" si="40"/>
        <v>0</v>
      </c>
    </row>
    <row r="102" spans="1:46" ht="12.75">
      <c r="A102">
        <v>100</v>
      </c>
      <c r="B102" s="7" t="s">
        <v>290</v>
      </c>
      <c r="C102" s="7" t="s">
        <v>9</v>
      </c>
      <c r="D102" s="3" t="s">
        <v>291</v>
      </c>
      <c r="F102" s="16"/>
      <c r="G102" s="16"/>
      <c r="H102" s="16"/>
      <c r="I102" s="4">
        <f t="shared" si="21"/>
        <v>0</v>
      </c>
      <c r="J102" s="5">
        <f t="shared" si="22"/>
        <v>0</v>
      </c>
      <c r="K102" s="6"/>
      <c r="L102" s="28">
        <v>0</v>
      </c>
      <c r="M102" s="28">
        <v>0</v>
      </c>
      <c r="N102" s="28">
        <v>0</v>
      </c>
      <c r="O102" s="25">
        <v>0</v>
      </c>
      <c r="P102" s="22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>
        <f t="shared" si="23"/>
        <v>0</v>
      </c>
      <c r="AA102">
        <f t="shared" si="24"/>
        <v>0</v>
      </c>
      <c r="AB102" s="13">
        <f t="shared" si="41"/>
        <v>0</v>
      </c>
      <c r="AC102" s="13">
        <f t="shared" si="26"/>
        <v>0</v>
      </c>
      <c r="AD102" s="13">
        <f t="shared" si="27"/>
        <v>0</v>
      </c>
      <c r="AE102" s="9">
        <f t="shared" si="28"/>
        <v>0</v>
      </c>
      <c r="AF102" s="13">
        <f t="shared" si="29"/>
        <v>0</v>
      </c>
      <c r="AG102">
        <f t="shared" si="30"/>
        <v>0</v>
      </c>
      <c r="AH102" s="9">
        <f>ROUND(IF(K102=3%,$J$359*#REF!,0),0)</f>
        <v>0</v>
      </c>
      <c r="AI102" s="9">
        <f t="shared" si="31"/>
        <v>0</v>
      </c>
      <c r="AJ102" s="9">
        <f t="shared" si="32"/>
        <v>0</v>
      </c>
      <c r="AK102" s="9">
        <f t="shared" si="33"/>
        <v>0</v>
      </c>
      <c r="AL102" s="11">
        <f t="shared" si="34"/>
        <v>0</v>
      </c>
      <c r="AM102" s="9">
        <f>IF(K102=3%,ROUND($J$361*#REF!,0),0)</f>
        <v>0</v>
      </c>
      <c r="AN102" s="14">
        <f t="shared" si="35"/>
        <v>0</v>
      </c>
      <c r="AO102" s="14">
        <f t="shared" si="36"/>
        <v>0</v>
      </c>
      <c r="AP102" s="9">
        <f t="shared" si="37"/>
        <v>0</v>
      </c>
      <c r="AQ102" s="14">
        <f t="shared" si="38"/>
        <v>0</v>
      </c>
      <c r="AR102" s="11">
        <f t="shared" si="39"/>
        <v>0</v>
      </c>
      <c r="AS102" s="14">
        <v>0</v>
      </c>
      <c r="AT102" s="9">
        <f t="shared" si="40"/>
        <v>0</v>
      </c>
    </row>
    <row r="103" spans="1:46" ht="12.75">
      <c r="A103">
        <v>101</v>
      </c>
      <c r="B103" s="7" t="s">
        <v>292</v>
      </c>
      <c r="C103" s="7" t="s">
        <v>9</v>
      </c>
      <c r="D103" s="3" t="s">
        <v>293</v>
      </c>
      <c r="F103" s="16"/>
      <c r="G103" s="16"/>
      <c r="H103" s="16"/>
      <c r="I103" s="4">
        <f t="shared" si="21"/>
        <v>0</v>
      </c>
      <c r="J103" s="5">
        <f t="shared" si="22"/>
        <v>0</v>
      </c>
      <c r="K103" s="6"/>
      <c r="L103" s="28">
        <v>0</v>
      </c>
      <c r="M103" s="28">
        <v>0</v>
      </c>
      <c r="N103" s="28">
        <v>0</v>
      </c>
      <c r="O103" s="25">
        <v>0</v>
      </c>
      <c r="P103" s="22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>
        <f t="shared" si="23"/>
        <v>0</v>
      </c>
      <c r="AA103">
        <f t="shared" si="24"/>
        <v>0</v>
      </c>
      <c r="AB103" s="13">
        <f t="shared" si="41"/>
        <v>0</v>
      </c>
      <c r="AC103" s="13">
        <f t="shared" si="26"/>
        <v>0</v>
      </c>
      <c r="AD103" s="13">
        <f t="shared" si="27"/>
        <v>0</v>
      </c>
      <c r="AE103" s="9">
        <f t="shared" si="28"/>
        <v>0</v>
      </c>
      <c r="AF103" s="13">
        <f t="shared" si="29"/>
        <v>0</v>
      </c>
      <c r="AG103">
        <f t="shared" si="30"/>
        <v>0</v>
      </c>
      <c r="AH103" s="9">
        <f>ROUND(IF(K103=3%,$J$359*#REF!,0),0)</f>
        <v>0</v>
      </c>
      <c r="AI103" s="9">
        <f t="shared" si="31"/>
        <v>0</v>
      </c>
      <c r="AJ103" s="9">
        <f t="shared" si="32"/>
        <v>0</v>
      </c>
      <c r="AK103" s="9">
        <f t="shared" si="33"/>
        <v>0</v>
      </c>
      <c r="AL103" s="11">
        <f t="shared" si="34"/>
        <v>0</v>
      </c>
      <c r="AM103" s="9">
        <f>IF(K103=3%,ROUND($J$361*#REF!,0),0)</f>
        <v>0</v>
      </c>
      <c r="AN103" s="14">
        <f t="shared" si="35"/>
        <v>0</v>
      </c>
      <c r="AO103" s="14">
        <f t="shared" si="36"/>
        <v>0</v>
      </c>
      <c r="AP103" s="9">
        <f t="shared" si="37"/>
        <v>0</v>
      </c>
      <c r="AQ103" s="14">
        <f t="shared" si="38"/>
        <v>0</v>
      </c>
      <c r="AR103" s="11">
        <f t="shared" si="39"/>
        <v>0</v>
      </c>
      <c r="AS103" s="14">
        <v>0</v>
      </c>
      <c r="AT103" s="9">
        <f t="shared" si="40"/>
        <v>0</v>
      </c>
    </row>
    <row r="104" spans="1:46" ht="12.75">
      <c r="A104">
        <v>102</v>
      </c>
      <c r="B104" s="7" t="s">
        <v>294</v>
      </c>
      <c r="C104" s="7" t="s">
        <v>9</v>
      </c>
      <c r="D104" s="3" t="s">
        <v>295</v>
      </c>
      <c r="F104" s="16"/>
      <c r="G104" s="16"/>
      <c r="H104" s="16"/>
      <c r="I104" s="4">
        <f t="shared" si="21"/>
        <v>0</v>
      </c>
      <c r="J104" s="5">
        <f t="shared" si="22"/>
        <v>0</v>
      </c>
      <c r="K104" s="6"/>
      <c r="L104" s="28">
        <v>0</v>
      </c>
      <c r="M104" s="28">
        <v>0</v>
      </c>
      <c r="N104" s="28">
        <v>0</v>
      </c>
      <c r="O104" s="25">
        <v>0</v>
      </c>
      <c r="P104" s="22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>
        <f t="shared" si="23"/>
        <v>0</v>
      </c>
      <c r="AA104">
        <f t="shared" si="24"/>
        <v>0</v>
      </c>
      <c r="AB104" s="13">
        <f t="shared" si="41"/>
        <v>0</v>
      </c>
      <c r="AC104" s="13">
        <f t="shared" si="26"/>
        <v>0</v>
      </c>
      <c r="AD104" s="13">
        <f t="shared" si="27"/>
        <v>0</v>
      </c>
      <c r="AE104" s="9">
        <f t="shared" si="28"/>
        <v>0</v>
      </c>
      <c r="AF104" s="13">
        <f t="shared" si="29"/>
        <v>0</v>
      </c>
      <c r="AG104">
        <f t="shared" si="30"/>
        <v>0</v>
      </c>
      <c r="AH104" s="9">
        <f>ROUND(IF(K104=3%,$J$359*#REF!,0),0)</f>
        <v>0</v>
      </c>
      <c r="AI104" s="9">
        <f t="shared" si="31"/>
        <v>0</v>
      </c>
      <c r="AJ104" s="9">
        <f t="shared" si="32"/>
        <v>0</v>
      </c>
      <c r="AK104" s="9">
        <f t="shared" si="33"/>
        <v>0</v>
      </c>
      <c r="AL104" s="11">
        <f t="shared" si="34"/>
        <v>0</v>
      </c>
      <c r="AM104" s="9">
        <f>IF(K104=3%,ROUND($J$361*#REF!,0),0)</f>
        <v>0</v>
      </c>
      <c r="AN104" s="14">
        <f t="shared" si="35"/>
        <v>0</v>
      </c>
      <c r="AO104" s="14">
        <f t="shared" si="36"/>
        <v>0</v>
      </c>
      <c r="AP104" s="9">
        <f t="shared" si="37"/>
        <v>0</v>
      </c>
      <c r="AQ104" s="14">
        <f t="shared" si="38"/>
        <v>0</v>
      </c>
      <c r="AR104" s="11">
        <f t="shared" si="39"/>
        <v>0</v>
      </c>
      <c r="AS104" s="14">
        <v>0</v>
      </c>
      <c r="AT104" s="9">
        <f t="shared" si="40"/>
        <v>0</v>
      </c>
    </row>
    <row r="105" spans="1:46" ht="12.75">
      <c r="A105">
        <v>103</v>
      </c>
      <c r="B105" s="7" t="s">
        <v>296</v>
      </c>
      <c r="C105" s="7" t="s">
        <v>9</v>
      </c>
      <c r="D105" s="3" t="s">
        <v>297</v>
      </c>
      <c r="F105" s="16"/>
      <c r="G105" s="16"/>
      <c r="H105" s="16"/>
      <c r="I105" s="4">
        <f t="shared" si="21"/>
        <v>0</v>
      </c>
      <c r="J105" s="5">
        <f t="shared" si="22"/>
        <v>0</v>
      </c>
      <c r="K105" s="6"/>
      <c r="L105" s="28">
        <v>0</v>
      </c>
      <c r="M105" s="28">
        <v>0</v>
      </c>
      <c r="N105" s="28">
        <v>0</v>
      </c>
      <c r="O105" s="25">
        <v>0</v>
      </c>
      <c r="P105" s="22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>
        <f t="shared" si="23"/>
        <v>0</v>
      </c>
      <c r="AA105">
        <f t="shared" si="24"/>
        <v>0</v>
      </c>
      <c r="AB105" s="13">
        <f t="shared" si="41"/>
        <v>0</v>
      </c>
      <c r="AC105" s="13">
        <f t="shared" si="26"/>
        <v>0</v>
      </c>
      <c r="AD105" s="13">
        <f t="shared" si="27"/>
        <v>0</v>
      </c>
      <c r="AE105" s="9">
        <f t="shared" si="28"/>
        <v>0</v>
      </c>
      <c r="AF105" s="13">
        <f t="shared" si="29"/>
        <v>0</v>
      </c>
      <c r="AG105">
        <f t="shared" si="30"/>
        <v>0</v>
      </c>
      <c r="AH105" s="9">
        <f>ROUND(IF(K105=3%,$J$359*#REF!,0),0)</f>
        <v>0</v>
      </c>
      <c r="AI105" s="9">
        <f t="shared" si="31"/>
        <v>0</v>
      </c>
      <c r="AJ105" s="9">
        <f t="shared" si="32"/>
        <v>0</v>
      </c>
      <c r="AK105" s="9">
        <f t="shared" si="33"/>
        <v>0</v>
      </c>
      <c r="AL105" s="11">
        <f t="shared" si="34"/>
        <v>0</v>
      </c>
      <c r="AM105" s="9">
        <f>IF(K105=3%,ROUND($J$361*#REF!,0),0)</f>
        <v>0</v>
      </c>
      <c r="AN105" s="14">
        <f t="shared" si="35"/>
        <v>0</v>
      </c>
      <c r="AO105" s="14">
        <f t="shared" si="36"/>
        <v>0</v>
      </c>
      <c r="AP105" s="9">
        <f t="shared" si="37"/>
        <v>0</v>
      </c>
      <c r="AQ105" s="14">
        <f t="shared" si="38"/>
        <v>0</v>
      </c>
      <c r="AR105" s="11">
        <f t="shared" si="39"/>
        <v>0</v>
      </c>
      <c r="AS105" s="14">
        <v>0</v>
      </c>
      <c r="AT105" s="9">
        <f t="shared" si="40"/>
        <v>0</v>
      </c>
    </row>
    <row r="106" spans="1:46" ht="12.75">
      <c r="A106">
        <v>104</v>
      </c>
      <c r="B106" s="7" t="s">
        <v>49</v>
      </c>
      <c r="C106" s="7" t="s">
        <v>9</v>
      </c>
      <c r="D106" s="3" t="s">
        <v>50</v>
      </c>
      <c r="E106">
        <v>2002</v>
      </c>
      <c r="F106" s="17">
        <v>74147.58</v>
      </c>
      <c r="G106" s="17">
        <v>0</v>
      </c>
      <c r="H106" s="17">
        <v>0</v>
      </c>
      <c r="I106" s="4">
        <f t="shared" si="21"/>
        <v>74147.58</v>
      </c>
      <c r="J106" s="5">
        <f t="shared" si="22"/>
        <v>74148</v>
      </c>
      <c r="K106" s="6">
        <v>0.03</v>
      </c>
      <c r="L106" s="28">
        <v>19892</v>
      </c>
      <c r="M106" s="28">
        <v>40441</v>
      </c>
      <c r="N106" s="28">
        <v>13815</v>
      </c>
      <c r="O106" s="25">
        <v>74148</v>
      </c>
      <c r="P106" s="22">
        <v>1</v>
      </c>
      <c r="Q106" s="9">
        <v>46034</v>
      </c>
      <c r="R106" s="9">
        <v>51867</v>
      </c>
      <c r="S106" s="9">
        <v>53296</v>
      </c>
      <c r="T106" s="9">
        <v>58703</v>
      </c>
      <c r="U106" s="9">
        <v>63292.53</v>
      </c>
      <c r="V106" s="9">
        <v>65798</v>
      </c>
      <c r="W106" s="9">
        <v>70813</v>
      </c>
      <c r="X106" s="9">
        <v>72577</v>
      </c>
      <c r="Y106" s="9">
        <v>74148</v>
      </c>
      <c r="Z106">
        <f t="shared" si="23"/>
        <v>26.83</v>
      </c>
      <c r="AA106" t="e">
        <f t="shared" si="24"/>
        <v>#REF!</v>
      </c>
      <c r="AB106" s="13">
        <f t="shared" si="41"/>
        <v>19892.24641</v>
      </c>
      <c r="AC106" s="13">
        <f t="shared" si="26"/>
        <v>19892.24641</v>
      </c>
      <c r="AD106" s="13">
        <f t="shared" si="27"/>
        <v>0.24640999999974156</v>
      </c>
      <c r="AE106" s="9">
        <f t="shared" si="28"/>
        <v>19892</v>
      </c>
      <c r="AF106" s="13">
        <f t="shared" si="29"/>
        <v>-0.24640999999974156</v>
      </c>
      <c r="AG106">
        <f t="shared" si="30"/>
        <v>26.83</v>
      </c>
      <c r="AH106" s="9" t="e">
        <f>ROUND(IF(K106=3%,$J$359*#REF!,0),0)</f>
        <v>#REF!</v>
      </c>
      <c r="AI106" s="9" t="e">
        <f t="shared" si="31"/>
        <v>#REF!</v>
      </c>
      <c r="AJ106" s="9" t="e">
        <f t="shared" si="32"/>
        <v>#REF!</v>
      </c>
      <c r="AK106" s="9" t="e">
        <f t="shared" si="33"/>
        <v>#REF!</v>
      </c>
      <c r="AL106" s="11" t="e">
        <f t="shared" si="34"/>
        <v>#REF!</v>
      </c>
      <c r="AM106" s="9" t="e">
        <f>IF(K106=3%,ROUND($J$361*#REF!,0),0)</f>
        <v>#REF!</v>
      </c>
      <c r="AN106" s="14" t="e">
        <f t="shared" si="35"/>
        <v>#REF!</v>
      </c>
      <c r="AO106" s="14" t="e">
        <f t="shared" si="36"/>
        <v>#REF!</v>
      </c>
      <c r="AP106" s="9" t="e">
        <f t="shared" si="37"/>
        <v>#REF!</v>
      </c>
      <c r="AQ106" s="14" t="e">
        <f t="shared" si="38"/>
        <v>#REF!</v>
      </c>
      <c r="AR106" s="11" t="e">
        <f t="shared" si="39"/>
        <v>#REF!</v>
      </c>
      <c r="AS106" s="14">
        <v>0</v>
      </c>
      <c r="AT106" s="9" t="e">
        <f t="shared" si="40"/>
        <v>#REF!</v>
      </c>
    </row>
    <row r="107" spans="1:46" ht="12.75">
      <c r="A107">
        <v>105</v>
      </c>
      <c r="B107" s="7" t="s">
        <v>51</v>
      </c>
      <c r="C107" s="7" t="s">
        <v>9</v>
      </c>
      <c r="D107" s="3" t="s">
        <v>52</v>
      </c>
      <c r="E107">
        <v>2002</v>
      </c>
      <c r="F107" s="17">
        <v>330807.21</v>
      </c>
      <c r="G107" s="17">
        <v>1849.63</v>
      </c>
      <c r="H107" s="17">
        <v>710.67</v>
      </c>
      <c r="I107" s="4">
        <f t="shared" si="21"/>
        <v>328246.91000000003</v>
      </c>
      <c r="J107" s="5">
        <f t="shared" si="22"/>
        <v>328247</v>
      </c>
      <c r="K107" s="6">
        <v>0.03</v>
      </c>
      <c r="L107" s="28">
        <v>88061</v>
      </c>
      <c r="M107" s="28">
        <v>36397</v>
      </c>
      <c r="N107" s="28">
        <v>21260</v>
      </c>
      <c r="O107" s="25">
        <v>145840</v>
      </c>
      <c r="P107" s="22">
        <v>0.4439</v>
      </c>
      <c r="Q107" s="9">
        <v>205817</v>
      </c>
      <c r="R107" s="9">
        <v>223686</v>
      </c>
      <c r="S107" s="9">
        <v>253345</v>
      </c>
      <c r="T107" s="9">
        <v>268815</v>
      </c>
      <c r="U107" s="9">
        <v>279200</v>
      </c>
      <c r="V107" s="9">
        <v>170797</v>
      </c>
      <c r="W107" s="9">
        <v>141768</v>
      </c>
      <c r="X107" s="9">
        <v>141020</v>
      </c>
      <c r="Y107" s="9">
        <v>145840</v>
      </c>
      <c r="Z107">
        <f t="shared" si="23"/>
        <v>26.83</v>
      </c>
      <c r="AA107" t="e">
        <f t="shared" si="24"/>
        <v>#REF!</v>
      </c>
      <c r="AB107" s="13">
        <f t="shared" si="41"/>
        <v>88061.3126</v>
      </c>
      <c r="AC107" s="13">
        <f t="shared" si="26"/>
        <v>88061.3126</v>
      </c>
      <c r="AD107" s="13">
        <f t="shared" si="27"/>
        <v>0.31260000000474975</v>
      </c>
      <c r="AE107" s="9">
        <f t="shared" si="28"/>
        <v>88061</v>
      </c>
      <c r="AF107" s="13">
        <f t="shared" si="29"/>
        <v>-0.31260000000474975</v>
      </c>
      <c r="AG107">
        <f t="shared" si="30"/>
        <v>26.83</v>
      </c>
      <c r="AH107" s="9" t="e">
        <f>ROUND(IF(K107=3%,$J$359*#REF!,0),0)</f>
        <v>#REF!</v>
      </c>
      <c r="AI107" s="9" t="e">
        <f t="shared" si="31"/>
        <v>#REF!</v>
      </c>
      <c r="AJ107" s="9" t="e">
        <f t="shared" si="32"/>
        <v>#REF!</v>
      </c>
      <c r="AK107" s="9" t="e">
        <f t="shared" si="33"/>
        <v>#REF!</v>
      </c>
      <c r="AL107" s="11" t="e">
        <f t="shared" si="34"/>
        <v>#REF!</v>
      </c>
      <c r="AM107" s="9" t="e">
        <f>IF(K107=3%,ROUND($J$361*#REF!,0),0)</f>
        <v>#REF!</v>
      </c>
      <c r="AN107" s="14" t="e">
        <f t="shared" si="35"/>
        <v>#REF!</v>
      </c>
      <c r="AO107" s="14" t="e">
        <f t="shared" si="36"/>
        <v>#REF!</v>
      </c>
      <c r="AP107" s="9" t="e">
        <f t="shared" si="37"/>
        <v>#REF!</v>
      </c>
      <c r="AQ107" s="14" t="e">
        <f t="shared" si="38"/>
        <v>#REF!</v>
      </c>
      <c r="AR107" s="11" t="e">
        <f t="shared" si="39"/>
        <v>#REF!</v>
      </c>
      <c r="AS107" s="14">
        <v>122</v>
      </c>
      <c r="AT107" s="9" t="e">
        <f t="shared" si="40"/>
        <v>#REF!</v>
      </c>
    </row>
    <row r="108" spans="1:46" ht="12.75">
      <c r="A108">
        <v>106</v>
      </c>
      <c r="B108" s="7" t="s">
        <v>298</v>
      </c>
      <c r="C108" s="7" t="s">
        <v>9</v>
      </c>
      <c r="D108" s="3" t="s">
        <v>299</v>
      </c>
      <c r="F108" s="16"/>
      <c r="G108" s="16"/>
      <c r="H108" s="16"/>
      <c r="I108" s="4">
        <f t="shared" si="21"/>
        <v>0</v>
      </c>
      <c r="J108" s="5">
        <f t="shared" si="22"/>
        <v>0</v>
      </c>
      <c r="K108" s="6"/>
      <c r="L108" s="28">
        <v>0</v>
      </c>
      <c r="M108" s="28">
        <v>0</v>
      </c>
      <c r="N108" s="28">
        <v>0</v>
      </c>
      <c r="O108" s="25">
        <v>0</v>
      </c>
      <c r="P108" s="22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>
        <f t="shared" si="23"/>
        <v>0</v>
      </c>
      <c r="AA108">
        <f t="shared" si="24"/>
        <v>0</v>
      </c>
      <c r="AB108" s="13">
        <f t="shared" si="41"/>
        <v>0</v>
      </c>
      <c r="AC108" s="13">
        <f t="shared" si="26"/>
        <v>0</v>
      </c>
      <c r="AD108" s="13">
        <f t="shared" si="27"/>
        <v>0</v>
      </c>
      <c r="AE108" s="9">
        <f t="shared" si="28"/>
        <v>0</v>
      </c>
      <c r="AF108" s="13">
        <f t="shared" si="29"/>
        <v>0</v>
      </c>
      <c r="AG108">
        <f t="shared" si="30"/>
        <v>0</v>
      </c>
      <c r="AH108" s="9">
        <f>ROUND(IF(K108=3%,$J$359*#REF!,0),0)</f>
        <v>0</v>
      </c>
      <c r="AI108" s="9">
        <f t="shared" si="31"/>
        <v>0</v>
      </c>
      <c r="AJ108" s="9">
        <f t="shared" si="32"/>
        <v>0</v>
      </c>
      <c r="AK108" s="9">
        <f t="shared" si="33"/>
        <v>0</v>
      </c>
      <c r="AL108" s="11">
        <f t="shared" si="34"/>
        <v>0</v>
      </c>
      <c r="AM108" s="9">
        <f>IF(K108=3%,ROUND($J$361*#REF!,0),0)</f>
        <v>0</v>
      </c>
      <c r="AN108" s="14">
        <f t="shared" si="35"/>
        <v>0</v>
      </c>
      <c r="AO108" s="14">
        <f t="shared" si="36"/>
        <v>0</v>
      </c>
      <c r="AP108" s="9">
        <f t="shared" si="37"/>
        <v>0</v>
      </c>
      <c r="AQ108" s="14">
        <f t="shared" si="38"/>
        <v>0</v>
      </c>
      <c r="AR108" s="11">
        <f t="shared" si="39"/>
        <v>0</v>
      </c>
      <c r="AS108" s="14">
        <v>0</v>
      </c>
      <c r="AT108" s="9">
        <f t="shared" si="40"/>
        <v>0</v>
      </c>
    </row>
    <row r="109" spans="1:46" ht="12.75">
      <c r="A109">
        <v>107</v>
      </c>
      <c r="B109" s="7" t="s">
        <v>300</v>
      </c>
      <c r="C109" s="7" t="s">
        <v>9</v>
      </c>
      <c r="D109" s="3" t="s">
        <v>301</v>
      </c>
      <c r="E109">
        <v>2010</v>
      </c>
      <c r="F109" s="17">
        <v>479023.98</v>
      </c>
      <c r="G109" s="17">
        <v>5116.3</v>
      </c>
      <c r="H109" s="17">
        <v>130.33</v>
      </c>
      <c r="I109" s="4">
        <f t="shared" si="21"/>
        <v>473777.35</v>
      </c>
      <c r="J109" s="5">
        <f t="shared" si="22"/>
        <v>473777</v>
      </c>
      <c r="K109" s="6">
        <v>0.01</v>
      </c>
      <c r="L109" s="28">
        <v>127104</v>
      </c>
      <c r="M109" s="28">
        <v>0</v>
      </c>
      <c r="N109" s="28">
        <v>0</v>
      </c>
      <c r="O109" s="25">
        <v>127133</v>
      </c>
      <c r="P109" s="22">
        <v>0.2683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118680</v>
      </c>
      <c r="X109" s="9">
        <v>122041</v>
      </c>
      <c r="Y109" s="9">
        <v>127133</v>
      </c>
      <c r="Z109">
        <f t="shared" si="23"/>
        <v>26.83</v>
      </c>
      <c r="AA109">
        <f t="shared" si="24"/>
        <v>26.83</v>
      </c>
      <c r="AB109" s="13">
        <f t="shared" si="41"/>
        <v>127103.74962</v>
      </c>
      <c r="AC109" s="13">
        <f t="shared" si="26"/>
        <v>127103.74962</v>
      </c>
      <c r="AD109" s="13">
        <f t="shared" si="27"/>
        <v>-0.25037999999767635</v>
      </c>
      <c r="AE109" s="9">
        <f t="shared" si="28"/>
        <v>127104</v>
      </c>
      <c r="AF109" s="13">
        <f t="shared" si="29"/>
        <v>0.25037999999767635</v>
      </c>
      <c r="AG109">
        <f t="shared" si="30"/>
        <v>26.83</v>
      </c>
      <c r="AH109" s="9">
        <f>ROUND(IF(K109=3%,$J$359*#REF!,0),0)</f>
        <v>0</v>
      </c>
      <c r="AI109" s="9">
        <f t="shared" si="31"/>
        <v>127104</v>
      </c>
      <c r="AJ109" s="9">
        <f t="shared" si="32"/>
        <v>0</v>
      </c>
      <c r="AK109" s="9">
        <f t="shared" si="33"/>
        <v>127104</v>
      </c>
      <c r="AL109" s="11">
        <f t="shared" si="34"/>
        <v>26.83</v>
      </c>
      <c r="AM109" s="9">
        <f>IF(K109=3%,ROUND($J$361*#REF!,0),0)</f>
        <v>0</v>
      </c>
      <c r="AN109" s="14">
        <f t="shared" si="35"/>
        <v>127104</v>
      </c>
      <c r="AO109" s="14">
        <f t="shared" si="36"/>
        <v>0</v>
      </c>
      <c r="AP109" s="9">
        <f t="shared" si="37"/>
        <v>127104</v>
      </c>
      <c r="AQ109" s="14">
        <f t="shared" si="38"/>
        <v>0</v>
      </c>
      <c r="AR109" s="11">
        <f t="shared" si="39"/>
        <v>26.83</v>
      </c>
      <c r="AS109" s="14">
        <v>29</v>
      </c>
      <c r="AT109" s="9">
        <f t="shared" si="40"/>
        <v>127133</v>
      </c>
    </row>
    <row r="110" spans="1:46" ht="12.75">
      <c r="A110">
        <v>108</v>
      </c>
      <c r="B110" s="7" t="s">
        <v>302</v>
      </c>
      <c r="C110" s="7" t="s">
        <v>9</v>
      </c>
      <c r="D110" s="3" t="s">
        <v>303</v>
      </c>
      <c r="E110">
        <v>2008</v>
      </c>
      <c r="F110" s="17">
        <v>56233.42</v>
      </c>
      <c r="G110" s="17">
        <v>1313.53</v>
      </c>
      <c r="H110" s="17">
        <v>0</v>
      </c>
      <c r="I110" s="4">
        <f t="shared" si="21"/>
        <v>54919.89</v>
      </c>
      <c r="J110" s="5">
        <f t="shared" si="22"/>
        <v>54920</v>
      </c>
      <c r="K110" s="6">
        <v>0.03</v>
      </c>
      <c r="L110" s="28">
        <v>14734</v>
      </c>
      <c r="M110" s="28">
        <v>40186</v>
      </c>
      <c r="N110" s="28">
        <v>0</v>
      </c>
      <c r="O110" s="25">
        <v>54920</v>
      </c>
      <c r="P110" s="22">
        <v>1</v>
      </c>
      <c r="Q110" s="9">
        <v>0</v>
      </c>
      <c r="R110" s="9">
        <v>0</v>
      </c>
      <c r="S110" s="9">
        <v>0</v>
      </c>
      <c r="T110" s="9">
        <v>0</v>
      </c>
      <c r="U110" s="9">
        <v>46893.2</v>
      </c>
      <c r="V110" s="9">
        <v>49498</v>
      </c>
      <c r="W110" s="9">
        <v>51972</v>
      </c>
      <c r="X110" s="9">
        <v>53846</v>
      </c>
      <c r="Y110" s="9">
        <v>54920</v>
      </c>
      <c r="Z110">
        <f t="shared" si="23"/>
        <v>26.83</v>
      </c>
      <c r="AA110" t="e">
        <f t="shared" si="24"/>
        <v>#REF!</v>
      </c>
      <c r="AB110" s="13">
        <f t="shared" si="41"/>
        <v>14733.80499</v>
      </c>
      <c r="AC110" s="13">
        <f t="shared" si="26"/>
        <v>14733.80499</v>
      </c>
      <c r="AD110" s="13">
        <f t="shared" si="27"/>
        <v>-0.19500999999945634</v>
      </c>
      <c r="AE110" s="9">
        <f t="shared" si="28"/>
        <v>14734</v>
      </c>
      <c r="AF110" s="13">
        <f t="shared" si="29"/>
        <v>0.19500999999945634</v>
      </c>
      <c r="AG110">
        <f t="shared" si="30"/>
        <v>26.83</v>
      </c>
      <c r="AH110" s="9" t="e">
        <f>ROUND(IF(K110=3%,$J$359*#REF!,0),0)</f>
        <v>#REF!</v>
      </c>
      <c r="AI110" s="9" t="e">
        <f t="shared" si="31"/>
        <v>#REF!</v>
      </c>
      <c r="AJ110" s="9" t="e">
        <f t="shared" si="32"/>
        <v>#REF!</v>
      </c>
      <c r="AK110" s="9" t="e">
        <f t="shared" si="33"/>
        <v>#REF!</v>
      </c>
      <c r="AL110" s="11" t="e">
        <f t="shared" si="34"/>
        <v>#REF!</v>
      </c>
      <c r="AM110" s="9" t="e">
        <f>IF(K110=3%,ROUND($J$361*#REF!,0),0)</f>
        <v>#REF!</v>
      </c>
      <c r="AN110" s="14" t="e">
        <f t="shared" si="35"/>
        <v>#REF!</v>
      </c>
      <c r="AO110" s="14" t="e">
        <f t="shared" si="36"/>
        <v>#REF!</v>
      </c>
      <c r="AP110" s="9" t="e">
        <f t="shared" si="37"/>
        <v>#REF!</v>
      </c>
      <c r="AQ110" s="14" t="e">
        <f t="shared" si="38"/>
        <v>#REF!</v>
      </c>
      <c r="AR110" s="11" t="e">
        <f t="shared" si="39"/>
        <v>#REF!</v>
      </c>
      <c r="AS110" s="14">
        <v>0</v>
      </c>
      <c r="AT110" s="9" t="e">
        <f t="shared" si="40"/>
        <v>#REF!</v>
      </c>
    </row>
    <row r="111" spans="1:46" ht="12.75">
      <c r="A111">
        <v>109</v>
      </c>
      <c r="B111" s="7" t="s">
        <v>304</v>
      </c>
      <c r="C111" s="7" t="s">
        <v>9</v>
      </c>
      <c r="D111" s="3" t="s">
        <v>305</v>
      </c>
      <c r="E111">
        <v>2012</v>
      </c>
      <c r="F111" s="17">
        <v>4037.25</v>
      </c>
      <c r="G111" s="17">
        <v>277.36</v>
      </c>
      <c r="H111" s="17">
        <v>0</v>
      </c>
      <c r="I111" s="4">
        <f t="shared" si="21"/>
        <v>3759.89</v>
      </c>
      <c r="J111" s="5">
        <f t="shared" si="22"/>
        <v>3760</v>
      </c>
      <c r="K111" s="6">
        <v>0.015</v>
      </c>
      <c r="L111" s="28">
        <v>1009</v>
      </c>
      <c r="M111" s="28">
        <v>0</v>
      </c>
      <c r="N111" s="28">
        <v>0</v>
      </c>
      <c r="O111" s="25">
        <v>1009</v>
      </c>
      <c r="P111" s="22">
        <v>0.26839999999999997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1009</v>
      </c>
      <c r="Z111">
        <f t="shared" si="23"/>
        <v>26.84</v>
      </c>
      <c r="AA111">
        <f t="shared" si="24"/>
        <v>26.84</v>
      </c>
      <c r="AB111" s="13">
        <f t="shared" si="41"/>
        <v>1008.72372</v>
      </c>
      <c r="AC111" s="13">
        <f t="shared" si="26"/>
        <v>1008.72372</v>
      </c>
      <c r="AD111" s="13">
        <f t="shared" si="27"/>
        <v>-0.2762800000000425</v>
      </c>
      <c r="AE111" s="9">
        <f t="shared" si="28"/>
        <v>1009</v>
      </c>
      <c r="AF111" s="13">
        <f t="shared" si="29"/>
        <v>0.2762800000000425</v>
      </c>
      <c r="AG111">
        <f t="shared" si="30"/>
        <v>26.84</v>
      </c>
      <c r="AH111" s="9">
        <f>ROUND(IF(K111=3%,$J$359*#REF!,0),0)</f>
        <v>0</v>
      </c>
      <c r="AI111" s="9">
        <f t="shared" si="31"/>
        <v>1009</v>
      </c>
      <c r="AJ111" s="9">
        <f t="shared" si="32"/>
        <v>0</v>
      </c>
      <c r="AK111" s="9">
        <f t="shared" si="33"/>
        <v>1009</v>
      </c>
      <c r="AL111" s="11">
        <f t="shared" si="34"/>
        <v>26.84</v>
      </c>
      <c r="AM111" s="9">
        <f>IF(K111=3%,ROUND($J$361*#REF!,0),0)</f>
        <v>0</v>
      </c>
      <c r="AN111" s="14">
        <f t="shared" si="35"/>
        <v>1009</v>
      </c>
      <c r="AO111" s="14">
        <f t="shared" si="36"/>
        <v>0</v>
      </c>
      <c r="AP111" s="9">
        <f t="shared" si="37"/>
        <v>1009</v>
      </c>
      <c r="AQ111" s="14">
        <f t="shared" si="38"/>
        <v>0</v>
      </c>
      <c r="AR111" s="11">
        <f t="shared" si="39"/>
        <v>26.84</v>
      </c>
      <c r="AS111" s="14">
        <v>0</v>
      </c>
      <c r="AT111" s="9">
        <f t="shared" si="40"/>
        <v>1009</v>
      </c>
    </row>
    <row r="112" spans="1:46" ht="12.75">
      <c r="A112">
        <v>110</v>
      </c>
      <c r="B112" s="7" t="s">
        <v>53</v>
      </c>
      <c r="C112" s="7" t="s">
        <v>9</v>
      </c>
      <c r="D112" s="3" t="s">
        <v>54</v>
      </c>
      <c r="E112">
        <v>2003</v>
      </c>
      <c r="F112" s="17">
        <v>304685.08</v>
      </c>
      <c r="G112" s="17">
        <v>2197.35</v>
      </c>
      <c r="H112" s="17">
        <v>20.16</v>
      </c>
      <c r="I112" s="4">
        <f t="shared" si="21"/>
        <v>302467.57000000007</v>
      </c>
      <c r="J112" s="5">
        <f t="shared" si="22"/>
        <v>302468</v>
      </c>
      <c r="K112" s="6">
        <v>0.015</v>
      </c>
      <c r="L112" s="28">
        <v>81145</v>
      </c>
      <c r="M112" s="28">
        <v>0</v>
      </c>
      <c r="N112" s="28">
        <v>0</v>
      </c>
      <c r="O112" s="25">
        <v>81163</v>
      </c>
      <c r="P112" s="22">
        <v>0.2683</v>
      </c>
      <c r="Q112" s="9">
        <v>173731</v>
      </c>
      <c r="R112" s="9">
        <v>198449</v>
      </c>
      <c r="S112" s="9">
        <v>216270</v>
      </c>
      <c r="T112" s="9">
        <v>247142</v>
      </c>
      <c r="U112" s="9">
        <v>172804</v>
      </c>
      <c r="V112" s="9">
        <v>91904</v>
      </c>
      <c r="W112" s="9">
        <v>74066</v>
      </c>
      <c r="X112" s="9">
        <v>75210</v>
      </c>
      <c r="Y112" s="9">
        <v>81163</v>
      </c>
      <c r="Z112">
        <f t="shared" si="23"/>
        <v>26.83</v>
      </c>
      <c r="AA112">
        <f t="shared" si="24"/>
        <v>26.83</v>
      </c>
      <c r="AB112" s="13">
        <f t="shared" si="41"/>
        <v>81145.38473</v>
      </c>
      <c r="AC112" s="13">
        <f t="shared" si="26"/>
        <v>81145.38473</v>
      </c>
      <c r="AD112" s="13">
        <f t="shared" si="27"/>
        <v>0.38473000000522006</v>
      </c>
      <c r="AE112" s="9">
        <f t="shared" si="28"/>
        <v>81145</v>
      </c>
      <c r="AF112" s="13">
        <f t="shared" si="29"/>
        <v>-0.38473000000522006</v>
      </c>
      <c r="AG112">
        <f t="shared" si="30"/>
        <v>26.83</v>
      </c>
      <c r="AH112" s="9">
        <f>ROUND(IF(K112=3%,$J$359*#REF!,0),0)</f>
        <v>0</v>
      </c>
      <c r="AI112" s="9">
        <f t="shared" si="31"/>
        <v>81145</v>
      </c>
      <c r="AJ112" s="9">
        <f t="shared" si="32"/>
        <v>0</v>
      </c>
      <c r="AK112" s="9">
        <f t="shared" si="33"/>
        <v>81145</v>
      </c>
      <c r="AL112" s="11">
        <f t="shared" si="34"/>
        <v>26.83</v>
      </c>
      <c r="AM112" s="9">
        <f>IF(K112=3%,ROUND($J$361*#REF!,0),0)</f>
        <v>0</v>
      </c>
      <c r="AN112" s="14">
        <f t="shared" si="35"/>
        <v>81145</v>
      </c>
      <c r="AO112" s="14">
        <f t="shared" si="36"/>
        <v>0</v>
      </c>
      <c r="AP112" s="9">
        <f t="shared" si="37"/>
        <v>81145</v>
      </c>
      <c r="AQ112" s="14">
        <f t="shared" si="38"/>
        <v>0</v>
      </c>
      <c r="AR112" s="11">
        <f t="shared" si="39"/>
        <v>26.83</v>
      </c>
      <c r="AS112" s="14">
        <v>18</v>
      </c>
      <c r="AT112" s="9">
        <f t="shared" si="40"/>
        <v>81163</v>
      </c>
    </row>
    <row r="113" spans="1:46" ht="12.75">
      <c r="A113">
        <v>111</v>
      </c>
      <c r="B113" s="7" t="s">
        <v>306</v>
      </c>
      <c r="C113" s="7" t="s">
        <v>9</v>
      </c>
      <c r="D113" s="3" t="s">
        <v>307</v>
      </c>
      <c r="F113" s="16"/>
      <c r="G113" s="16"/>
      <c r="H113" s="16"/>
      <c r="I113" s="4">
        <f t="shared" si="21"/>
        <v>0</v>
      </c>
      <c r="J113" s="5">
        <f t="shared" si="22"/>
        <v>0</v>
      </c>
      <c r="K113" s="6"/>
      <c r="L113" s="28">
        <v>0</v>
      </c>
      <c r="M113" s="28">
        <v>0</v>
      </c>
      <c r="N113" s="28">
        <v>0</v>
      </c>
      <c r="O113" s="25">
        <v>0</v>
      </c>
      <c r="P113" s="22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>
        <f t="shared" si="23"/>
        <v>0</v>
      </c>
      <c r="AA113">
        <f t="shared" si="24"/>
        <v>0</v>
      </c>
      <c r="AB113" s="13">
        <f t="shared" si="41"/>
        <v>0</v>
      </c>
      <c r="AC113" s="13">
        <f t="shared" si="26"/>
        <v>0</v>
      </c>
      <c r="AD113" s="13">
        <f t="shared" si="27"/>
        <v>0</v>
      </c>
      <c r="AE113" s="9">
        <f t="shared" si="28"/>
        <v>0</v>
      </c>
      <c r="AF113" s="13">
        <f t="shared" si="29"/>
        <v>0</v>
      </c>
      <c r="AG113">
        <f t="shared" si="30"/>
        <v>0</v>
      </c>
      <c r="AH113" s="9">
        <f>ROUND(IF(K113=3%,$J$359*#REF!,0),0)</f>
        <v>0</v>
      </c>
      <c r="AI113" s="9">
        <f t="shared" si="31"/>
        <v>0</v>
      </c>
      <c r="AJ113" s="9">
        <f t="shared" si="32"/>
        <v>0</v>
      </c>
      <c r="AK113" s="9">
        <f t="shared" si="33"/>
        <v>0</v>
      </c>
      <c r="AL113" s="11">
        <f t="shared" si="34"/>
        <v>0</v>
      </c>
      <c r="AM113" s="9">
        <f>IF(K113=3%,ROUND($J$361*#REF!,0),0)</f>
        <v>0</v>
      </c>
      <c r="AN113" s="14">
        <f t="shared" si="35"/>
        <v>0</v>
      </c>
      <c r="AO113" s="14">
        <f t="shared" si="36"/>
        <v>0</v>
      </c>
      <c r="AP113" s="9">
        <f t="shared" si="37"/>
        <v>0</v>
      </c>
      <c r="AQ113" s="14">
        <f t="shared" si="38"/>
        <v>0</v>
      </c>
      <c r="AR113" s="11">
        <f t="shared" si="39"/>
        <v>0</v>
      </c>
      <c r="AS113" s="14">
        <v>0</v>
      </c>
      <c r="AT113" s="9">
        <f t="shared" si="40"/>
        <v>0</v>
      </c>
    </row>
    <row r="114" spans="1:46" ht="12.75">
      <c r="A114">
        <v>112</v>
      </c>
      <c r="B114" s="7" t="s">
        <v>308</v>
      </c>
      <c r="C114" s="7" t="s">
        <v>9</v>
      </c>
      <c r="D114" s="3" t="s">
        <v>309</v>
      </c>
      <c r="E114">
        <v>2009</v>
      </c>
      <c r="F114" s="17">
        <v>21530.36</v>
      </c>
      <c r="G114" s="17">
        <v>230.53</v>
      </c>
      <c r="H114" s="17">
        <v>0</v>
      </c>
      <c r="I114" s="4">
        <f t="shared" si="21"/>
        <v>21299.83</v>
      </c>
      <c r="J114" s="5">
        <f t="shared" si="22"/>
        <v>21300</v>
      </c>
      <c r="K114" s="6">
        <v>0.015</v>
      </c>
      <c r="L114" s="28">
        <v>5714</v>
      </c>
      <c r="M114" s="28">
        <v>0</v>
      </c>
      <c r="N114" s="28">
        <v>0</v>
      </c>
      <c r="O114" s="25">
        <v>5715</v>
      </c>
      <c r="P114" s="22">
        <v>0.2683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6226</v>
      </c>
      <c r="W114" s="9">
        <v>5503</v>
      </c>
      <c r="X114" s="9">
        <v>5529</v>
      </c>
      <c r="Y114" s="9">
        <v>5715</v>
      </c>
      <c r="Z114">
        <f t="shared" si="23"/>
        <v>26.83</v>
      </c>
      <c r="AA114">
        <f t="shared" si="24"/>
        <v>26.83</v>
      </c>
      <c r="AB114" s="13">
        <f t="shared" si="41"/>
        <v>5714.31257</v>
      </c>
      <c r="AC114" s="13">
        <f t="shared" si="26"/>
        <v>5714.31257</v>
      </c>
      <c r="AD114" s="13">
        <f t="shared" si="27"/>
        <v>0.31257000000005064</v>
      </c>
      <c r="AE114" s="9">
        <f t="shared" si="28"/>
        <v>5714</v>
      </c>
      <c r="AF114" s="13">
        <f t="shared" si="29"/>
        <v>-0.31257000000005064</v>
      </c>
      <c r="AG114">
        <f t="shared" si="30"/>
        <v>26.83</v>
      </c>
      <c r="AH114" s="9">
        <f>ROUND(IF(K114=3%,$J$359*#REF!,0),0)</f>
        <v>0</v>
      </c>
      <c r="AI114" s="9">
        <f t="shared" si="31"/>
        <v>5714</v>
      </c>
      <c r="AJ114" s="9">
        <f t="shared" si="32"/>
        <v>0</v>
      </c>
      <c r="AK114" s="9">
        <f t="shared" si="33"/>
        <v>5714</v>
      </c>
      <c r="AL114" s="11">
        <f t="shared" si="34"/>
        <v>26.83</v>
      </c>
      <c r="AM114" s="9">
        <f>IF(K114=3%,ROUND($J$361*#REF!,0),0)</f>
        <v>0</v>
      </c>
      <c r="AN114" s="14">
        <f t="shared" si="35"/>
        <v>5714</v>
      </c>
      <c r="AO114" s="14">
        <f t="shared" si="36"/>
        <v>0</v>
      </c>
      <c r="AP114" s="9">
        <f t="shared" si="37"/>
        <v>5714</v>
      </c>
      <c r="AQ114" s="14">
        <f t="shared" si="38"/>
        <v>0</v>
      </c>
      <c r="AR114" s="11">
        <f t="shared" si="39"/>
        <v>26.83</v>
      </c>
      <c r="AS114" s="14">
        <v>1</v>
      </c>
      <c r="AT114" s="9">
        <f t="shared" si="40"/>
        <v>5715</v>
      </c>
    </row>
    <row r="115" spans="1:46" ht="12.75">
      <c r="A115">
        <v>113</v>
      </c>
      <c r="B115" s="7" t="s">
        <v>310</v>
      </c>
      <c r="C115" s="7" t="s">
        <v>9</v>
      </c>
      <c r="D115" s="3" t="s">
        <v>311</v>
      </c>
      <c r="F115" s="16"/>
      <c r="G115" s="16"/>
      <c r="H115" s="16"/>
      <c r="I115" s="4">
        <f t="shared" si="21"/>
        <v>0</v>
      </c>
      <c r="J115" s="5">
        <f t="shared" si="22"/>
        <v>0</v>
      </c>
      <c r="K115" s="6"/>
      <c r="L115" s="28">
        <v>0</v>
      </c>
      <c r="M115" s="28">
        <v>0</v>
      </c>
      <c r="N115" s="28">
        <v>0</v>
      </c>
      <c r="O115" s="25">
        <v>0</v>
      </c>
      <c r="P115" s="22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>
        <f t="shared" si="23"/>
        <v>0</v>
      </c>
      <c r="AA115">
        <f t="shared" si="24"/>
        <v>0</v>
      </c>
      <c r="AB115" s="13">
        <f t="shared" si="41"/>
        <v>0</v>
      </c>
      <c r="AC115" s="13">
        <f t="shared" si="26"/>
        <v>0</v>
      </c>
      <c r="AD115" s="13">
        <f t="shared" si="27"/>
        <v>0</v>
      </c>
      <c r="AE115" s="9">
        <f t="shared" si="28"/>
        <v>0</v>
      </c>
      <c r="AF115" s="13">
        <f t="shared" si="29"/>
        <v>0</v>
      </c>
      <c r="AG115">
        <f t="shared" si="30"/>
        <v>0</v>
      </c>
      <c r="AH115" s="9">
        <f>ROUND(IF(K115=3%,$J$359*#REF!,0),0)</f>
        <v>0</v>
      </c>
      <c r="AI115" s="9">
        <f t="shared" si="31"/>
        <v>0</v>
      </c>
      <c r="AJ115" s="9">
        <f t="shared" si="32"/>
        <v>0</v>
      </c>
      <c r="AK115" s="9">
        <f t="shared" si="33"/>
        <v>0</v>
      </c>
      <c r="AL115" s="11">
        <f t="shared" si="34"/>
        <v>0</v>
      </c>
      <c r="AM115" s="9">
        <f>IF(K115=3%,ROUND($J$361*#REF!,0),0)</f>
        <v>0</v>
      </c>
      <c r="AN115" s="14">
        <f t="shared" si="35"/>
        <v>0</v>
      </c>
      <c r="AO115" s="14">
        <f t="shared" si="36"/>
        <v>0</v>
      </c>
      <c r="AP115" s="9">
        <f t="shared" si="37"/>
        <v>0</v>
      </c>
      <c r="AQ115" s="14">
        <f t="shared" si="38"/>
        <v>0</v>
      </c>
      <c r="AR115" s="11">
        <f t="shared" si="39"/>
        <v>0</v>
      </c>
      <c r="AS115" s="14">
        <v>0</v>
      </c>
      <c r="AT115" s="9">
        <f t="shared" si="40"/>
        <v>0</v>
      </c>
    </row>
    <row r="116" spans="1:46" ht="12.75">
      <c r="A116">
        <v>114</v>
      </c>
      <c r="B116" s="7" t="s">
        <v>312</v>
      </c>
      <c r="C116" s="7" t="s">
        <v>9</v>
      </c>
      <c r="D116" s="3" t="s">
        <v>313</v>
      </c>
      <c r="F116" s="16"/>
      <c r="G116" s="16"/>
      <c r="H116" s="16"/>
      <c r="I116" s="4">
        <f t="shared" si="21"/>
        <v>0</v>
      </c>
      <c r="J116" s="5">
        <f t="shared" si="22"/>
        <v>0</v>
      </c>
      <c r="K116" s="6"/>
      <c r="L116" s="28">
        <v>0</v>
      </c>
      <c r="M116" s="28">
        <v>0</v>
      </c>
      <c r="N116" s="28">
        <v>0</v>
      </c>
      <c r="O116" s="25">
        <v>0</v>
      </c>
      <c r="P116" s="22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>
        <f t="shared" si="23"/>
        <v>0</v>
      </c>
      <c r="AA116">
        <f t="shared" si="24"/>
        <v>0</v>
      </c>
      <c r="AB116" s="13">
        <f t="shared" si="41"/>
        <v>0</v>
      </c>
      <c r="AC116" s="13">
        <f t="shared" si="26"/>
        <v>0</v>
      </c>
      <c r="AD116" s="13">
        <f t="shared" si="27"/>
        <v>0</v>
      </c>
      <c r="AE116" s="9">
        <f t="shared" si="28"/>
        <v>0</v>
      </c>
      <c r="AF116" s="13">
        <f t="shared" si="29"/>
        <v>0</v>
      </c>
      <c r="AG116">
        <f t="shared" si="30"/>
        <v>0</v>
      </c>
      <c r="AH116" s="9">
        <f>ROUND(IF(K116=3%,$J$359*#REF!,0),0)</f>
        <v>0</v>
      </c>
      <c r="AI116" s="9">
        <f t="shared" si="31"/>
        <v>0</v>
      </c>
      <c r="AJ116" s="9">
        <f t="shared" si="32"/>
        <v>0</v>
      </c>
      <c r="AK116" s="9">
        <f t="shared" si="33"/>
        <v>0</v>
      </c>
      <c r="AL116" s="11">
        <f t="shared" si="34"/>
        <v>0</v>
      </c>
      <c r="AM116" s="9">
        <f>IF(K116=3%,ROUND($J$361*#REF!,0),0)</f>
        <v>0</v>
      </c>
      <c r="AN116" s="14">
        <f t="shared" si="35"/>
        <v>0</v>
      </c>
      <c r="AO116" s="14">
        <f t="shared" si="36"/>
        <v>0</v>
      </c>
      <c r="AP116" s="9">
        <f t="shared" si="37"/>
        <v>0</v>
      </c>
      <c r="AQ116" s="14">
        <f t="shared" si="38"/>
        <v>0</v>
      </c>
      <c r="AR116" s="11">
        <f t="shared" si="39"/>
        <v>0</v>
      </c>
      <c r="AS116" s="14">
        <v>0</v>
      </c>
      <c r="AT116" s="9">
        <f t="shared" si="40"/>
        <v>0</v>
      </c>
    </row>
    <row r="117" spans="1:46" ht="12.75">
      <c r="A117">
        <v>115</v>
      </c>
      <c r="B117" s="7" t="s">
        <v>314</v>
      </c>
      <c r="C117" s="7" t="s">
        <v>9</v>
      </c>
      <c r="D117" s="3" t="s">
        <v>315</v>
      </c>
      <c r="E117">
        <v>2006</v>
      </c>
      <c r="F117" s="17">
        <v>537763.31</v>
      </c>
      <c r="G117" s="17">
        <v>2335.85</v>
      </c>
      <c r="H117" s="17">
        <v>1351.38</v>
      </c>
      <c r="I117" s="4">
        <f t="shared" si="21"/>
        <v>534076.0800000001</v>
      </c>
      <c r="J117" s="5">
        <f t="shared" si="22"/>
        <v>534076</v>
      </c>
      <c r="K117" s="6">
        <v>0.03</v>
      </c>
      <c r="L117" s="28">
        <v>143281</v>
      </c>
      <c r="M117" s="28">
        <v>36397</v>
      </c>
      <c r="N117" s="28">
        <v>21260</v>
      </c>
      <c r="O117" s="25">
        <v>201065</v>
      </c>
      <c r="P117" s="22">
        <v>0.3762</v>
      </c>
      <c r="Q117" s="9">
        <v>0</v>
      </c>
      <c r="R117" s="9">
        <v>0</v>
      </c>
      <c r="S117" s="9">
        <v>472312</v>
      </c>
      <c r="T117" s="9">
        <v>495171</v>
      </c>
      <c r="U117" s="9">
        <v>435948</v>
      </c>
      <c r="V117" s="9">
        <v>252335</v>
      </c>
      <c r="W117" s="9">
        <v>199379</v>
      </c>
      <c r="X117" s="9">
        <v>198435</v>
      </c>
      <c r="Y117" s="9">
        <v>201065</v>
      </c>
      <c r="Z117">
        <f t="shared" si="23"/>
        <v>26.83</v>
      </c>
      <c r="AA117" t="e">
        <f t="shared" si="24"/>
        <v>#REF!</v>
      </c>
      <c r="AB117" s="13">
        <f t="shared" si="41"/>
        <v>143280.61975</v>
      </c>
      <c r="AC117" s="13">
        <f t="shared" si="26"/>
        <v>143280.61975</v>
      </c>
      <c r="AD117" s="13">
        <f t="shared" si="27"/>
        <v>-0.38024999998742715</v>
      </c>
      <c r="AE117" s="9">
        <f t="shared" si="28"/>
        <v>143281</v>
      </c>
      <c r="AF117" s="13">
        <f t="shared" si="29"/>
        <v>0.38024999998742715</v>
      </c>
      <c r="AG117">
        <f t="shared" si="30"/>
        <v>26.83</v>
      </c>
      <c r="AH117" s="9" t="e">
        <f>ROUND(IF(K117=3%,$J$359*#REF!,0),0)</f>
        <v>#REF!</v>
      </c>
      <c r="AI117" s="9" t="e">
        <f t="shared" si="31"/>
        <v>#REF!</v>
      </c>
      <c r="AJ117" s="9" t="e">
        <f t="shared" si="32"/>
        <v>#REF!</v>
      </c>
      <c r="AK117" s="9" t="e">
        <f t="shared" si="33"/>
        <v>#REF!</v>
      </c>
      <c r="AL117" s="11" t="e">
        <f t="shared" si="34"/>
        <v>#REF!</v>
      </c>
      <c r="AM117" s="9" t="e">
        <f>IF(K117=3%,ROUND($J$361*#REF!,0),0)</f>
        <v>#REF!</v>
      </c>
      <c r="AN117" s="14" t="e">
        <f t="shared" si="35"/>
        <v>#REF!</v>
      </c>
      <c r="AO117" s="14" t="e">
        <f t="shared" si="36"/>
        <v>#REF!</v>
      </c>
      <c r="AP117" s="9" t="e">
        <f t="shared" si="37"/>
        <v>#REF!</v>
      </c>
      <c r="AQ117" s="14" t="e">
        <f t="shared" si="38"/>
        <v>#REF!</v>
      </c>
      <c r="AR117" s="11" t="e">
        <f t="shared" si="39"/>
        <v>#REF!</v>
      </c>
      <c r="AS117" s="14">
        <v>127</v>
      </c>
      <c r="AT117" s="9" t="e">
        <f t="shared" si="40"/>
        <v>#REF!</v>
      </c>
    </row>
    <row r="118" spans="1:46" ht="12.75">
      <c r="A118">
        <v>116</v>
      </c>
      <c r="B118" s="7" t="s">
        <v>316</v>
      </c>
      <c r="C118" s="7" t="s">
        <v>9</v>
      </c>
      <c r="D118" s="3" t="s">
        <v>317</v>
      </c>
      <c r="E118">
        <v>2005</v>
      </c>
      <c r="F118" s="17">
        <v>229918.93</v>
      </c>
      <c r="G118" s="17">
        <v>1307.46</v>
      </c>
      <c r="H118" s="17">
        <v>0</v>
      </c>
      <c r="I118" s="4">
        <f t="shared" si="21"/>
        <v>228611.47</v>
      </c>
      <c r="J118" s="5">
        <f t="shared" si="22"/>
        <v>228611</v>
      </c>
      <c r="K118" s="6">
        <v>0.03</v>
      </c>
      <c r="L118" s="28">
        <v>61331</v>
      </c>
      <c r="M118" s="28">
        <v>44485</v>
      </c>
      <c r="N118" s="28">
        <v>25984</v>
      </c>
      <c r="O118" s="25">
        <v>131939</v>
      </c>
      <c r="P118" s="22">
        <v>0.5765</v>
      </c>
      <c r="Q118" s="9">
        <v>0</v>
      </c>
      <c r="R118" s="9">
        <v>172706</v>
      </c>
      <c r="S118" s="9">
        <v>190636</v>
      </c>
      <c r="T118" s="9">
        <v>203102</v>
      </c>
      <c r="U118" s="9">
        <v>213772.04</v>
      </c>
      <c r="V118" s="9">
        <v>168423</v>
      </c>
      <c r="W118" s="9">
        <v>134182</v>
      </c>
      <c r="X118" s="9">
        <v>134636</v>
      </c>
      <c r="Y118" s="9">
        <v>131939</v>
      </c>
      <c r="Z118">
        <f t="shared" si="23"/>
        <v>26.83</v>
      </c>
      <c r="AA118" t="e">
        <f t="shared" si="24"/>
        <v>#REF!</v>
      </c>
      <c r="AB118" s="13">
        <f t="shared" si="41"/>
        <v>61331.2071</v>
      </c>
      <c r="AC118" s="13">
        <f t="shared" si="26"/>
        <v>61331.2071</v>
      </c>
      <c r="AD118" s="13">
        <f t="shared" si="27"/>
        <v>0.20709999999962747</v>
      </c>
      <c r="AE118" s="9">
        <f t="shared" si="28"/>
        <v>61331</v>
      </c>
      <c r="AF118" s="13">
        <f t="shared" si="29"/>
        <v>-0.20709999999962747</v>
      </c>
      <c r="AG118">
        <f t="shared" si="30"/>
        <v>26.83</v>
      </c>
      <c r="AH118" s="9" t="e">
        <f>ROUND(IF(K118=3%,$J$359*#REF!,0),0)</f>
        <v>#REF!</v>
      </c>
      <c r="AI118" s="9" t="e">
        <f t="shared" si="31"/>
        <v>#REF!</v>
      </c>
      <c r="AJ118" s="9" t="e">
        <f t="shared" si="32"/>
        <v>#REF!</v>
      </c>
      <c r="AK118" s="9" t="e">
        <f t="shared" si="33"/>
        <v>#REF!</v>
      </c>
      <c r="AL118" s="11" t="e">
        <f t="shared" si="34"/>
        <v>#REF!</v>
      </c>
      <c r="AM118" s="9" t="e">
        <f>IF(K118=3%,ROUND($J$361*#REF!,0),0)</f>
        <v>#REF!</v>
      </c>
      <c r="AN118" s="14" t="e">
        <f t="shared" si="35"/>
        <v>#REF!</v>
      </c>
      <c r="AO118" s="14" t="e">
        <f t="shared" si="36"/>
        <v>#REF!</v>
      </c>
      <c r="AP118" s="9" t="e">
        <f t="shared" si="37"/>
        <v>#REF!</v>
      </c>
      <c r="AQ118" s="14" t="e">
        <f t="shared" si="38"/>
        <v>#REF!</v>
      </c>
      <c r="AR118" s="11" t="e">
        <f t="shared" si="39"/>
        <v>#REF!</v>
      </c>
      <c r="AS118" s="14">
        <v>139</v>
      </c>
      <c r="AT118" s="9" t="e">
        <f t="shared" si="40"/>
        <v>#REF!</v>
      </c>
    </row>
    <row r="119" spans="1:46" ht="12.75">
      <c r="A119">
        <v>117</v>
      </c>
      <c r="B119" s="7" t="s">
        <v>318</v>
      </c>
      <c r="C119" s="7" t="s">
        <v>9</v>
      </c>
      <c r="D119" s="3" t="s">
        <v>319</v>
      </c>
      <c r="E119">
        <v>2005</v>
      </c>
      <c r="F119" s="17">
        <v>212393.26</v>
      </c>
      <c r="G119" s="17">
        <v>969.73</v>
      </c>
      <c r="H119" s="17">
        <v>72.02</v>
      </c>
      <c r="I119" s="4">
        <f t="shared" si="21"/>
        <v>211351.51</v>
      </c>
      <c r="J119" s="5">
        <f t="shared" si="22"/>
        <v>211352</v>
      </c>
      <c r="K119" s="6">
        <v>0.03</v>
      </c>
      <c r="L119" s="28">
        <v>56701</v>
      </c>
      <c r="M119" s="28">
        <v>36397</v>
      </c>
      <c r="N119" s="28">
        <v>21260</v>
      </c>
      <c r="O119" s="25">
        <v>114464</v>
      </c>
      <c r="P119" s="22">
        <v>0.5411</v>
      </c>
      <c r="Q119" s="9">
        <v>0</v>
      </c>
      <c r="R119" s="9">
        <v>151427</v>
      </c>
      <c r="S119" s="9">
        <v>161487</v>
      </c>
      <c r="T119" s="9">
        <v>168943</v>
      </c>
      <c r="U119" s="9">
        <v>182056</v>
      </c>
      <c r="V119" s="9">
        <v>137803</v>
      </c>
      <c r="W119" s="9">
        <v>109214</v>
      </c>
      <c r="X119" s="9">
        <v>110568</v>
      </c>
      <c r="Y119" s="9">
        <v>114464</v>
      </c>
      <c r="Z119">
        <f t="shared" si="23"/>
        <v>26.83</v>
      </c>
      <c r="AA119" t="e">
        <f t="shared" si="24"/>
        <v>#REF!</v>
      </c>
      <c r="AB119" s="13">
        <f t="shared" si="41"/>
        <v>56701.00425</v>
      </c>
      <c r="AC119" s="13">
        <f t="shared" si="26"/>
        <v>56701.00425</v>
      </c>
      <c r="AD119" s="13">
        <f t="shared" si="27"/>
        <v>0.004249999998137355</v>
      </c>
      <c r="AE119" s="9">
        <f t="shared" si="28"/>
        <v>56701</v>
      </c>
      <c r="AF119" s="13">
        <f t="shared" si="29"/>
        <v>-0.004249999998137355</v>
      </c>
      <c r="AG119">
        <f t="shared" si="30"/>
        <v>26.83</v>
      </c>
      <c r="AH119" s="9" t="e">
        <f>ROUND(IF(K119=3%,$J$359*#REF!,0),0)</f>
        <v>#REF!</v>
      </c>
      <c r="AI119" s="9" t="e">
        <f t="shared" si="31"/>
        <v>#REF!</v>
      </c>
      <c r="AJ119" s="9" t="e">
        <f t="shared" si="32"/>
        <v>#REF!</v>
      </c>
      <c r="AK119" s="9" t="e">
        <f t="shared" si="33"/>
        <v>#REF!</v>
      </c>
      <c r="AL119" s="11" t="e">
        <f t="shared" si="34"/>
        <v>#REF!</v>
      </c>
      <c r="AM119" s="9" t="e">
        <f>IF(K119=3%,ROUND($J$361*#REF!,0),0)</f>
        <v>#REF!</v>
      </c>
      <c r="AN119" s="14" t="e">
        <f t="shared" si="35"/>
        <v>#REF!</v>
      </c>
      <c r="AO119" s="14" t="e">
        <f t="shared" si="36"/>
        <v>#REF!</v>
      </c>
      <c r="AP119" s="9" t="e">
        <f t="shared" si="37"/>
        <v>#REF!</v>
      </c>
      <c r="AQ119" s="14" t="e">
        <f t="shared" si="38"/>
        <v>#REF!</v>
      </c>
      <c r="AR119" s="11" t="e">
        <f t="shared" si="39"/>
        <v>#REF!</v>
      </c>
      <c r="AS119" s="14">
        <v>106</v>
      </c>
      <c r="AT119" s="9" t="e">
        <f t="shared" si="40"/>
        <v>#REF!</v>
      </c>
    </row>
    <row r="120" spans="1:46" ht="12.75">
      <c r="A120">
        <v>118</v>
      </c>
      <c r="B120" s="7" t="s">
        <v>320</v>
      </c>
      <c r="C120" s="7" t="s">
        <v>9</v>
      </c>
      <c r="D120" s="3" t="s">
        <v>321</v>
      </c>
      <c r="F120" s="16"/>
      <c r="G120" s="16"/>
      <c r="H120" s="16"/>
      <c r="I120" s="4">
        <f t="shared" si="21"/>
        <v>0</v>
      </c>
      <c r="J120" s="5">
        <f t="shared" si="22"/>
        <v>0</v>
      </c>
      <c r="K120" s="6"/>
      <c r="L120" s="28">
        <v>0</v>
      </c>
      <c r="M120" s="28">
        <v>0</v>
      </c>
      <c r="N120" s="28">
        <v>0</v>
      </c>
      <c r="O120" s="25">
        <v>0</v>
      </c>
      <c r="P120" s="22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>
        <f t="shared" si="23"/>
        <v>0</v>
      </c>
      <c r="AA120">
        <f t="shared" si="24"/>
        <v>0</v>
      </c>
      <c r="AB120" s="13">
        <f t="shared" si="41"/>
        <v>0</v>
      </c>
      <c r="AC120" s="13">
        <f t="shared" si="26"/>
        <v>0</v>
      </c>
      <c r="AD120" s="13">
        <f t="shared" si="27"/>
        <v>0</v>
      </c>
      <c r="AE120" s="9">
        <f t="shared" si="28"/>
        <v>0</v>
      </c>
      <c r="AF120" s="13">
        <f t="shared" si="29"/>
        <v>0</v>
      </c>
      <c r="AG120">
        <f t="shared" si="30"/>
        <v>0</v>
      </c>
      <c r="AH120" s="9">
        <f>ROUND(IF(K120=3%,$J$359*#REF!,0),0)</f>
        <v>0</v>
      </c>
      <c r="AI120" s="9">
        <f t="shared" si="31"/>
        <v>0</v>
      </c>
      <c r="AJ120" s="9">
        <f t="shared" si="32"/>
        <v>0</v>
      </c>
      <c r="AK120" s="9">
        <f t="shared" si="33"/>
        <v>0</v>
      </c>
      <c r="AL120" s="11">
        <f t="shared" si="34"/>
        <v>0</v>
      </c>
      <c r="AM120" s="9">
        <f>IF(K120=3%,ROUND($J$361*#REF!,0),0)</f>
        <v>0</v>
      </c>
      <c r="AN120" s="14">
        <f t="shared" si="35"/>
        <v>0</v>
      </c>
      <c r="AO120" s="14">
        <f t="shared" si="36"/>
        <v>0</v>
      </c>
      <c r="AP120" s="9">
        <f t="shared" si="37"/>
        <v>0</v>
      </c>
      <c r="AQ120" s="14">
        <f t="shared" si="38"/>
        <v>0</v>
      </c>
      <c r="AR120" s="11">
        <f t="shared" si="39"/>
        <v>0</v>
      </c>
      <c r="AS120" s="14">
        <v>0</v>
      </c>
      <c r="AT120" s="9">
        <f t="shared" si="40"/>
        <v>0</v>
      </c>
    </row>
    <row r="121" spans="1:46" ht="12.75">
      <c r="A121">
        <v>119</v>
      </c>
      <c r="B121" s="7" t="s">
        <v>322</v>
      </c>
      <c r="C121" s="7" t="s">
        <v>9</v>
      </c>
      <c r="D121" s="3" t="s">
        <v>323</v>
      </c>
      <c r="E121">
        <v>2006</v>
      </c>
      <c r="F121" s="17">
        <v>352687.28</v>
      </c>
      <c r="G121" s="17">
        <v>7103.83</v>
      </c>
      <c r="H121" s="17">
        <v>15.3</v>
      </c>
      <c r="I121" s="4">
        <f t="shared" si="21"/>
        <v>345568.15</v>
      </c>
      <c r="J121" s="5">
        <f t="shared" si="22"/>
        <v>345568</v>
      </c>
      <c r="K121" s="6">
        <v>0.02</v>
      </c>
      <c r="L121" s="28">
        <v>92708</v>
      </c>
      <c r="M121" s="28">
        <v>0</v>
      </c>
      <c r="N121" s="28">
        <v>0</v>
      </c>
      <c r="O121" s="25">
        <v>92731</v>
      </c>
      <c r="P121" s="22">
        <v>0.2683</v>
      </c>
      <c r="Q121" s="9">
        <v>0</v>
      </c>
      <c r="R121" s="9">
        <v>0</v>
      </c>
      <c r="S121" s="9">
        <v>287075</v>
      </c>
      <c r="T121" s="9">
        <v>306399</v>
      </c>
      <c r="U121" s="9">
        <v>218638</v>
      </c>
      <c r="V121" s="9">
        <v>122482</v>
      </c>
      <c r="W121" s="9">
        <v>95793</v>
      </c>
      <c r="X121" s="9">
        <v>94689</v>
      </c>
      <c r="Y121" s="9">
        <v>92731</v>
      </c>
      <c r="Z121">
        <f t="shared" si="23"/>
        <v>26.83</v>
      </c>
      <c r="AA121">
        <f t="shared" si="24"/>
        <v>26.83</v>
      </c>
      <c r="AB121" s="13">
        <f t="shared" si="41"/>
        <v>92708.14866</v>
      </c>
      <c r="AC121" s="13">
        <f t="shared" si="26"/>
        <v>92708.14866</v>
      </c>
      <c r="AD121" s="13">
        <f t="shared" si="27"/>
        <v>0.1486600000062026</v>
      </c>
      <c r="AE121" s="9">
        <f t="shared" si="28"/>
        <v>92708</v>
      </c>
      <c r="AF121" s="13">
        <f t="shared" si="29"/>
        <v>-0.1486600000062026</v>
      </c>
      <c r="AG121">
        <f t="shared" si="30"/>
        <v>26.83</v>
      </c>
      <c r="AH121" s="9">
        <f>ROUND(IF(K121=3%,$J$359*#REF!,0),0)</f>
        <v>0</v>
      </c>
      <c r="AI121" s="9">
        <f t="shared" si="31"/>
        <v>92708</v>
      </c>
      <c r="AJ121" s="9">
        <f t="shared" si="32"/>
        <v>0</v>
      </c>
      <c r="AK121" s="9">
        <f t="shared" si="33"/>
        <v>92708</v>
      </c>
      <c r="AL121" s="11">
        <f t="shared" si="34"/>
        <v>26.83</v>
      </c>
      <c r="AM121" s="9">
        <f>IF(K121=3%,ROUND($J$361*#REF!,0),0)</f>
        <v>0</v>
      </c>
      <c r="AN121" s="14">
        <f t="shared" si="35"/>
        <v>92708</v>
      </c>
      <c r="AO121" s="14">
        <f t="shared" si="36"/>
        <v>0</v>
      </c>
      <c r="AP121" s="9">
        <f t="shared" si="37"/>
        <v>92708</v>
      </c>
      <c r="AQ121" s="14">
        <f t="shared" si="38"/>
        <v>0</v>
      </c>
      <c r="AR121" s="11">
        <f t="shared" si="39"/>
        <v>26.83</v>
      </c>
      <c r="AS121" s="14">
        <v>23</v>
      </c>
      <c r="AT121" s="9">
        <f t="shared" si="40"/>
        <v>92731</v>
      </c>
    </row>
    <row r="122" spans="1:46" ht="12.75">
      <c r="A122">
        <v>120</v>
      </c>
      <c r="B122" s="7" t="s">
        <v>55</v>
      </c>
      <c r="C122" s="7" t="s">
        <v>9</v>
      </c>
      <c r="D122" s="3" t="s">
        <v>56</v>
      </c>
      <c r="E122">
        <v>2002</v>
      </c>
      <c r="F122" s="17">
        <v>56836.51</v>
      </c>
      <c r="G122" s="17">
        <v>591.46</v>
      </c>
      <c r="H122" s="17">
        <v>51.54</v>
      </c>
      <c r="I122" s="4">
        <f t="shared" si="21"/>
        <v>56193.51</v>
      </c>
      <c r="J122" s="5">
        <f t="shared" si="22"/>
        <v>56194</v>
      </c>
      <c r="K122" s="6">
        <v>0.01</v>
      </c>
      <c r="L122" s="28">
        <v>15076</v>
      </c>
      <c r="M122" s="28">
        <v>0</v>
      </c>
      <c r="N122" s="28">
        <v>0</v>
      </c>
      <c r="O122" s="25">
        <v>15079</v>
      </c>
      <c r="P122" s="22">
        <v>0.2683</v>
      </c>
      <c r="Q122" s="9">
        <v>31117</v>
      </c>
      <c r="R122" s="9">
        <v>38372</v>
      </c>
      <c r="S122" s="9">
        <v>44128</v>
      </c>
      <c r="T122" s="9">
        <v>46603</v>
      </c>
      <c r="U122" s="9">
        <v>35067</v>
      </c>
      <c r="V122" s="9">
        <v>17748</v>
      </c>
      <c r="W122" s="9">
        <v>14820</v>
      </c>
      <c r="X122" s="9">
        <v>14368</v>
      </c>
      <c r="Y122" s="9">
        <v>15079</v>
      </c>
      <c r="Z122">
        <f t="shared" si="23"/>
        <v>26.83</v>
      </c>
      <c r="AA122">
        <f t="shared" si="24"/>
        <v>26.83</v>
      </c>
      <c r="AB122" s="13">
        <f t="shared" si="41"/>
        <v>15075.59064</v>
      </c>
      <c r="AC122" s="13">
        <f t="shared" si="26"/>
        <v>15075.59064</v>
      </c>
      <c r="AD122" s="13">
        <f t="shared" si="27"/>
        <v>-0.40935999999965134</v>
      </c>
      <c r="AE122" s="9">
        <f t="shared" si="28"/>
        <v>15076</v>
      </c>
      <c r="AF122" s="13">
        <f t="shared" si="29"/>
        <v>0.40935999999965134</v>
      </c>
      <c r="AG122">
        <f t="shared" si="30"/>
        <v>26.83</v>
      </c>
      <c r="AH122" s="9">
        <f>ROUND(IF(K122=3%,$J$359*#REF!,0),0)</f>
        <v>0</v>
      </c>
      <c r="AI122" s="9">
        <f t="shared" si="31"/>
        <v>15076</v>
      </c>
      <c r="AJ122" s="9">
        <f t="shared" si="32"/>
        <v>0</v>
      </c>
      <c r="AK122" s="9">
        <f t="shared" si="33"/>
        <v>15076</v>
      </c>
      <c r="AL122" s="11">
        <f t="shared" si="34"/>
        <v>26.83</v>
      </c>
      <c r="AM122" s="9">
        <f>IF(K122=3%,ROUND($J$361*#REF!,0),0)</f>
        <v>0</v>
      </c>
      <c r="AN122" s="14">
        <f t="shared" si="35"/>
        <v>15076</v>
      </c>
      <c r="AO122" s="14">
        <f t="shared" si="36"/>
        <v>0</v>
      </c>
      <c r="AP122" s="9">
        <f t="shared" si="37"/>
        <v>15076</v>
      </c>
      <c r="AQ122" s="14">
        <f t="shared" si="38"/>
        <v>0</v>
      </c>
      <c r="AR122" s="11">
        <f t="shared" si="39"/>
        <v>26.83</v>
      </c>
      <c r="AS122" s="14">
        <v>3</v>
      </c>
      <c r="AT122" s="9">
        <f t="shared" si="40"/>
        <v>15079</v>
      </c>
    </row>
    <row r="123" spans="1:46" ht="12.75">
      <c r="A123">
        <v>121</v>
      </c>
      <c r="B123" s="7" t="s">
        <v>324</v>
      </c>
      <c r="C123" s="7" t="s">
        <v>9</v>
      </c>
      <c r="D123" s="3" t="s">
        <v>325</v>
      </c>
      <c r="F123" s="16"/>
      <c r="G123" s="16"/>
      <c r="H123" s="16"/>
      <c r="I123" s="4">
        <f t="shared" si="21"/>
        <v>0</v>
      </c>
      <c r="J123" s="5">
        <f t="shared" si="22"/>
        <v>0</v>
      </c>
      <c r="K123" s="6"/>
      <c r="L123" s="28">
        <v>0</v>
      </c>
      <c r="M123" s="28">
        <v>0</v>
      </c>
      <c r="N123" s="28">
        <v>0</v>
      </c>
      <c r="O123" s="25">
        <v>0</v>
      </c>
      <c r="P123" s="22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>
        <f t="shared" si="23"/>
        <v>0</v>
      </c>
      <c r="AA123">
        <f t="shared" si="24"/>
        <v>0</v>
      </c>
      <c r="AB123" s="13">
        <f t="shared" si="41"/>
        <v>0</v>
      </c>
      <c r="AC123" s="13">
        <f t="shared" si="26"/>
        <v>0</v>
      </c>
      <c r="AD123" s="13">
        <f t="shared" si="27"/>
        <v>0</v>
      </c>
      <c r="AE123" s="9">
        <f t="shared" si="28"/>
        <v>0</v>
      </c>
      <c r="AF123" s="13">
        <f t="shared" si="29"/>
        <v>0</v>
      </c>
      <c r="AG123">
        <f t="shared" si="30"/>
        <v>0</v>
      </c>
      <c r="AH123" s="9">
        <f>ROUND(IF(K123=3%,$J$359*#REF!,0),0)</f>
        <v>0</v>
      </c>
      <c r="AI123" s="9">
        <f t="shared" si="31"/>
        <v>0</v>
      </c>
      <c r="AJ123" s="9">
        <f t="shared" si="32"/>
        <v>0</v>
      </c>
      <c r="AK123" s="9">
        <f t="shared" si="33"/>
        <v>0</v>
      </c>
      <c r="AL123" s="11">
        <f t="shared" si="34"/>
        <v>0</v>
      </c>
      <c r="AM123" s="9">
        <f>IF(K123=3%,ROUND($J$361*#REF!,0),0)</f>
        <v>0</v>
      </c>
      <c r="AN123" s="14">
        <f t="shared" si="35"/>
        <v>0</v>
      </c>
      <c r="AO123" s="14">
        <f t="shared" si="36"/>
        <v>0</v>
      </c>
      <c r="AP123" s="9">
        <f t="shared" si="37"/>
        <v>0</v>
      </c>
      <c r="AQ123" s="14">
        <f t="shared" si="38"/>
        <v>0</v>
      </c>
      <c r="AR123" s="11">
        <f t="shared" si="39"/>
        <v>0</v>
      </c>
      <c r="AS123" s="14">
        <v>0</v>
      </c>
      <c r="AT123" s="9">
        <f t="shared" si="40"/>
        <v>0</v>
      </c>
    </row>
    <row r="124" spans="1:46" ht="12.75">
      <c r="A124">
        <v>122</v>
      </c>
      <c r="B124" s="7" t="s">
        <v>326</v>
      </c>
      <c r="C124" s="7" t="s">
        <v>9</v>
      </c>
      <c r="D124" s="3" t="s">
        <v>327</v>
      </c>
      <c r="E124">
        <v>2006</v>
      </c>
      <c r="F124" s="17">
        <v>795926.65</v>
      </c>
      <c r="G124" s="17">
        <v>23674.54</v>
      </c>
      <c r="H124" s="17">
        <v>1609.14</v>
      </c>
      <c r="I124" s="4">
        <f t="shared" si="21"/>
        <v>770642.97</v>
      </c>
      <c r="J124" s="5">
        <f t="shared" si="22"/>
        <v>770643</v>
      </c>
      <c r="K124" s="6">
        <v>0.03</v>
      </c>
      <c r="L124" s="28">
        <v>206746</v>
      </c>
      <c r="M124" s="28">
        <v>28309</v>
      </c>
      <c r="N124" s="28">
        <v>16535</v>
      </c>
      <c r="O124" s="25">
        <v>251709</v>
      </c>
      <c r="P124" s="22">
        <v>0.3265</v>
      </c>
      <c r="Q124" s="9">
        <v>0</v>
      </c>
      <c r="R124" s="9">
        <v>0</v>
      </c>
      <c r="S124" s="9">
        <v>599138</v>
      </c>
      <c r="T124" s="9">
        <v>631824</v>
      </c>
      <c r="U124" s="9">
        <v>517713</v>
      </c>
      <c r="V124" s="9">
        <v>291996</v>
      </c>
      <c r="W124" s="9">
        <v>243120</v>
      </c>
      <c r="X124" s="9">
        <v>238335</v>
      </c>
      <c r="Y124" s="9">
        <v>251709</v>
      </c>
      <c r="Z124">
        <f t="shared" si="23"/>
        <v>26.83</v>
      </c>
      <c r="AA124" t="e">
        <f t="shared" si="24"/>
        <v>#REF!</v>
      </c>
      <c r="AB124" s="13">
        <f t="shared" si="41"/>
        <v>206746.24331</v>
      </c>
      <c r="AC124" s="13">
        <f t="shared" si="26"/>
        <v>206746.24331</v>
      </c>
      <c r="AD124" s="13">
        <f t="shared" si="27"/>
        <v>0.24330999999074265</v>
      </c>
      <c r="AE124" s="9">
        <f t="shared" si="28"/>
        <v>206746</v>
      </c>
      <c r="AF124" s="13">
        <f t="shared" si="29"/>
        <v>-0.24330999999074265</v>
      </c>
      <c r="AG124">
        <f t="shared" si="30"/>
        <v>26.83</v>
      </c>
      <c r="AH124" s="9" t="e">
        <f>ROUND(IF(K124=3%,$J$359*#REF!,0),0)</f>
        <v>#REF!</v>
      </c>
      <c r="AI124" s="9" t="e">
        <f t="shared" si="31"/>
        <v>#REF!</v>
      </c>
      <c r="AJ124" s="9" t="e">
        <f t="shared" si="32"/>
        <v>#REF!</v>
      </c>
      <c r="AK124" s="9" t="e">
        <f t="shared" si="33"/>
        <v>#REF!</v>
      </c>
      <c r="AL124" s="11" t="e">
        <f t="shared" si="34"/>
        <v>#REF!</v>
      </c>
      <c r="AM124" s="9" t="e">
        <f>IF(K124=3%,ROUND($J$361*#REF!,0),0)</f>
        <v>#REF!</v>
      </c>
      <c r="AN124" s="14" t="e">
        <f t="shared" si="35"/>
        <v>#REF!</v>
      </c>
      <c r="AO124" s="14" t="e">
        <f t="shared" si="36"/>
        <v>#REF!</v>
      </c>
      <c r="AP124" s="9" t="e">
        <f t="shared" si="37"/>
        <v>#REF!</v>
      </c>
      <c r="AQ124" s="14" t="e">
        <f t="shared" si="38"/>
        <v>#REF!</v>
      </c>
      <c r="AR124" s="11" t="e">
        <f t="shared" si="39"/>
        <v>#REF!</v>
      </c>
      <c r="AS124" s="14">
        <v>119</v>
      </c>
      <c r="AT124" s="9" t="e">
        <f t="shared" si="40"/>
        <v>#REF!</v>
      </c>
    </row>
    <row r="125" spans="1:46" ht="12.75">
      <c r="A125">
        <v>123</v>
      </c>
      <c r="B125" s="7" t="s">
        <v>328</v>
      </c>
      <c r="C125" s="7" t="s">
        <v>9</v>
      </c>
      <c r="D125" s="3" t="s">
        <v>329</v>
      </c>
      <c r="E125">
        <v>2009</v>
      </c>
      <c r="F125" s="17">
        <v>151819.89</v>
      </c>
      <c r="G125" s="17">
        <v>3333.13</v>
      </c>
      <c r="H125" s="17">
        <v>0</v>
      </c>
      <c r="I125" s="4">
        <f t="shared" si="21"/>
        <v>148486.76</v>
      </c>
      <c r="J125" s="5">
        <f t="shared" si="22"/>
        <v>148487</v>
      </c>
      <c r="K125" s="6">
        <v>0.015</v>
      </c>
      <c r="L125" s="28">
        <v>39836</v>
      </c>
      <c r="M125" s="28">
        <v>0</v>
      </c>
      <c r="N125" s="28">
        <v>0</v>
      </c>
      <c r="O125" s="25">
        <v>39845</v>
      </c>
      <c r="P125" s="22">
        <v>0.2683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49615</v>
      </c>
      <c r="W125" s="9">
        <v>39760</v>
      </c>
      <c r="X125" s="9">
        <v>39658</v>
      </c>
      <c r="Y125" s="9">
        <v>39845</v>
      </c>
      <c r="Z125">
        <f t="shared" si="23"/>
        <v>26.83</v>
      </c>
      <c r="AA125">
        <f t="shared" si="24"/>
        <v>26.83</v>
      </c>
      <c r="AB125" s="13">
        <f t="shared" si="41"/>
        <v>39835.73384</v>
      </c>
      <c r="AC125" s="13">
        <f t="shared" si="26"/>
        <v>39835.73384</v>
      </c>
      <c r="AD125" s="13">
        <f t="shared" si="27"/>
        <v>-0.2661599999992177</v>
      </c>
      <c r="AE125" s="9">
        <f t="shared" si="28"/>
        <v>39836</v>
      </c>
      <c r="AF125" s="13">
        <f t="shared" si="29"/>
        <v>0.2661599999992177</v>
      </c>
      <c r="AG125">
        <f t="shared" si="30"/>
        <v>26.83</v>
      </c>
      <c r="AH125" s="9">
        <f>ROUND(IF(K125=3%,$J$359*#REF!,0),0)</f>
        <v>0</v>
      </c>
      <c r="AI125" s="9">
        <f t="shared" si="31"/>
        <v>39836</v>
      </c>
      <c r="AJ125" s="9">
        <f t="shared" si="32"/>
        <v>0</v>
      </c>
      <c r="AK125" s="9">
        <f t="shared" si="33"/>
        <v>39836</v>
      </c>
      <c r="AL125" s="11">
        <f t="shared" si="34"/>
        <v>26.83</v>
      </c>
      <c r="AM125" s="9">
        <f>IF(K125=3%,ROUND($J$361*#REF!,0),0)</f>
        <v>0</v>
      </c>
      <c r="AN125" s="14">
        <f t="shared" si="35"/>
        <v>39836</v>
      </c>
      <c r="AO125" s="14">
        <f t="shared" si="36"/>
        <v>0</v>
      </c>
      <c r="AP125" s="9">
        <f t="shared" si="37"/>
        <v>39836</v>
      </c>
      <c r="AQ125" s="14">
        <f t="shared" si="38"/>
        <v>0</v>
      </c>
      <c r="AR125" s="11">
        <f t="shared" si="39"/>
        <v>26.83</v>
      </c>
      <c r="AS125" s="14">
        <v>9</v>
      </c>
      <c r="AT125" s="9">
        <f t="shared" si="40"/>
        <v>39845</v>
      </c>
    </row>
    <row r="126" spans="1:46" ht="12.75">
      <c r="A126">
        <v>124</v>
      </c>
      <c r="B126" s="7" t="s">
        <v>330</v>
      </c>
      <c r="C126" s="7" t="s">
        <v>9</v>
      </c>
      <c r="D126" s="3" t="s">
        <v>331</v>
      </c>
      <c r="F126" s="16"/>
      <c r="G126" s="16"/>
      <c r="H126" s="16"/>
      <c r="I126" s="4">
        <f t="shared" si="21"/>
        <v>0</v>
      </c>
      <c r="J126" s="5">
        <f t="shared" si="22"/>
        <v>0</v>
      </c>
      <c r="K126" s="6"/>
      <c r="L126" s="28">
        <v>0</v>
      </c>
      <c r="M126" s="28">
        <v>0</v>
      </c>
      <c r="N126" s="28">
        <v>0</v>
      </c>
      <c r="O126" s="25">
        <v>0</v>
      </c>
      <c r="P126" s="22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>
        <f t="shared" si="23"/>
        <v>0</v>
      </c>
      <c r="AA126">
        <f t="shared" si="24"/>
        <v>0</v>
      </c>
      <c r="AB126" s="13">
        <f t="shared" si="41"/>
        <v>0</v>
      </c>
      <c r="AC126" s="13">
        <f t="shared" si="26"/>
        <v>0</v>
      </c>
      <c r="AD126" s="13">
        <f t="shared" si="27"/>
        <v>0</v>
      </c>
      <c r="AE126" s="9">
        <f t="shared" si="28"/>
        <v>0</v>
      </c>
      <c r="AF126" s="13">
        <f t="shared" si="29"/>
        <v>0</v>
      </c>
      <c r="AG126">
        <f t="shared" si="30"/>
        <v>0</v>
      </c>
      <c r="AH126" s="9">
        <f>ROUND(IF(K126=3%,$J$359*#REF!,0),0)</f>
        <v>0</v>
      </c>
      <c r="AI126" s="9">
        <f t="shared" si="31"/>
        <v>0</v>
      </c>
      <c r="AJ126" s="9">
        <f t="shared" si="32"/>
        <v>0</v>
      </c>
      <c r="AK126" s="9">
        <f t="shared" si="33"/>
        <v>0</v>
      </c>
      <c r="AL126" s="11">
        <f t="shared" si="34"/>
        <v>0</v>
      </c>
      <c r="AM126" s="9">
        <f>IF(K126=3%,ROUND($J$361*#REF!,0),0)</f>
        <v>0</v>
      </c>
      <c r="AN126" s="14">
        <f t="shared" si="35"/>
        <v>0</v>
      </c>
      <c r="AO126" s="14">
        <f t="shared" si="36"/>
        <v>0</v>
      </c>
      <c r="AP126" s="9">
        <f t="shared" si="37"/>
        <v>0</v>
      </c>
      <c r="AQ126" s="14">
        <f t="shared" si="38"/>
        <v>0</v>
      </c>
      <c r="AR126" s="11">
        <f t="shared" si="39"/>
        <v>0</v>
      </c>
      <c r="AS126" s="14">
        <v>0</v>
      </c>
      <c r="AT126" s="9">
        <f t="shared" si="40"/>
        <v>0</v>
      </c>
    </row>
    <row r="127" spans="1:46" ht="12.75">
      <c r="A127">
        <v>125</v>
      </c>
      <c r="B127" s="7" t="s">
        <v>57</v>
      </c>
      <c r="C127" s="7" t="s">
        <v>9</v>
      </c>
      <c r="D127" s="3" t="s">
        <v>58</v>
      </c>
      <c r="E127">
        <v>2002</v>
      </c>
      <c r="F127" s="17">
        <v>185100.56</v>
      </c>
      <c r="G127" s="17">
        <v>456.31</v>
      </c>
      <c r="H127" s="17">
        <v>0</v>
      </c>
      <c r="I127" s="4">
        <f t="shared" si="21"/>
        <v>184644.25</v>
      </c>
      <c r="J127" s="5">
        <f t="shared" si="22"/>
        <v>184644</v>
      </c>
      <c r="K127" s="6">
        <v>0.011</v>
      </c>
      <c r="L127" s="28">
        <v>49536</v>
      </c>
      <c r="M127" s="28">
        <v>0</v>
      </c>
      <c r="N127" s="28">
        <v>0</v>
      </c>
      <c r="O127" s="25">
        <v>49548</v>
      </c>
      <c r="P127" s="22">
        <v>0.2683</v>
      </c>
      <c r="Q127" s="9">
        <v>119516</v>
      </c>
      <c r="R127" s="9">
        <v>127763</v>
      </c>
      <c r="S127" s="9">
        <v>140647</v>
      </c>
      <c r="T127" s="9">
        <v>149257</v>
      </c>
      <c r="U127" s="9">
        <v>111122</v>
      </c>
      <c r="V127" s="9">
        <v>59989</v>
      </c>
      <c r="W127" s="9">
        <v>47991</v>
      </c>
      <c r="X127" s="9">
        <v>48200</v>
      </c>
      <c r="Y127" s="9">
        <v>49548</v>
      </c>
      <c r="Z127">
        <f t="shared" si="23"/>
        <v>26.83</v>
      </c>
      <c r="AA127">
        <f t="shared" si="24"/>
        <v>26.83</v>
      </c>
      <c r="AB127" s="13">
        <f t="shared" si="41"/>
        <v>49535.84649</v>
      </c>
      <c r="AC127" s="13">
        <f t="shared" si="26"/>
        <v>49535.84649</v>
      </c>
      <c r="AD127" s="13">
        <f t="shared" si="27"/>
        <v>-0.15350999999645865</v>
      </c>
      <c r="AE127" s="9">
        <f t="shared" si="28"/>
        <v>49536</v>
      </c>
      <c r="AF127" s="13">
        <f t="shared" si="29"/>
        <v>0.15350999999645865</v>
      </c>
      <c r="AG127">
        <f t="shared" si="30"/>
        <v>26.83</v>
      </c>
      <c r="AH127" s="9">
        <f>ROUND(IF(K127=3%,$J$359*#REF!,0),0)</f>
        <v>0</v>
      </c>
      <c r="AI127" s="9">
        <f t="shared" si="31"/>
        <v>49536</v>
      </c>
      <c r="AJ127" s="9">
        <f t="shared" si="32"/>
        <v>0</v>
      </c>
      <c r="AK127" s="9">
        <f t="shared" si="33"/>
        <v>49536</v>
      </c>
      <c r="AL127" s="11">
        <f t="shared" si="34"/>
        <v>26.83</v>
      </c>
      <c r="AM127" s="9">
        <f>IF(K127=3%,ROUND($J$361*#REF!,0),0)</f>
        <v>0</v>
      </c>
      <c r="AN127" s="14">
        <f t="shared" si="35"/>
        <v>49536</v>
      </c>
      <c r="AO127" s="14">
        <f t="shared" si="36"/>
        <v>0</v>
      </c>
      <c r="AP127" s="9">
        <f t="shared" si="37"/>
        <v>49536</v>
      </c>
      <c r="AQ127" s="14">
        <f t="shared" si="38"/>
        <v>0</v>
      </c>
      <c r="AR127" s="11">
        <f t="shared" si="39"/>
        <v>26.83</v>
      </c>
      <c r="AS127" s="14">
        <v>12</v>
      </c>
      <c r="AT127" s="9">
        <f t="shared" si="40"/>
        <v>49548</v>
      </c>
    </row>
    <row r="128" spans="1:46" ht="12.75">
      <c r="A128">
        <v>126</v>
      </c>
      <c r="B128" s="7" t="s">
        <v>332</v>
      </c>
      <c r="C128" s="7" t="s">
        <v>9</v>
      </c>
      <c r="D128" s="3" t="s">
        <v>333</v>
      </c>
      <c r="E128">
        <v>2006</v>
      </c>
      <c r="F128" s="17">
        <v>1104655.62</v>
      </c>
      <c r="G128" s="17">
        <v>7822.9</v>
      </c>
      <c r="H128" s="17">
        <v>470.01</v>
      </c>
      <c r="I128" s="4">
        <f t="shared" si="21"/>
        <v>1096362.7100000002</v>
      </c>
      <c r="J128" s="5">
        <f t="shared" si="22"/>
        <v>1096363</v>
      </c>
      <c r="K128" s="6">
        <v>0.03</v>
      </c>
      <c r="L128" s="28">
        <v>294130</v>
      </c>
      <c r="M128" s="28">
        <v>24265</v>
      </c>
      <c r="N128" s="28">
        <v>14173</v>
      </c>
      <c r="O128" s="25">
        <v>332698</v>
      </c>
      <c r="P128" s="22">
        <v>0.30329999999999996</v>
      </c>
      <c r="Q128" s="9">
        <v>0</v>
      </c>
      <c r="R128" s="9">
        <v>840098</v>
      </c>
      <c r="S128" s="9">
        <v>869128</v>
      </c>
      <c r="T128" s="9">
        <v>889799</v>
      </c>
      <c r="U128" s="9">
        <v>679025</v>
      </c>
      <c r="V128" s="9">
        <v>374846</v>
      </c>
      <c r="W128" s="9">
        <v>308926</v>
      </c>
      <c r="X128" s="9">
        <v>317848</v>
      </c>
      <c r="Y128" s="9">
        <v>332698</v>
      </c>
      <c r="Z128">
        <f t="shared" si="23"/>
        <v>26.83</v>
      </c>
      <c r="AA128" t="e">
        <f t="shared" si="24"/>
        <v>#REF!</v>
      </c>
      <c r="AB128" s="13">
        <f t="shared" si="41"/>
        <v>294129.61845</v>
      </c>
      <c r="AC128" s="13">
        <f t="shared" si="26"/>
        <v>294129.61845</v>
      </c>
      <c r="AD128" s="13">
        <f t="shared" si="27"/>
        <v>-0.38154999999096617</v>
      </c>
      <c r="AE128" s="9">
        <f t="shared" si="28"/>
        <v>294130</v>
      </c>
      <c r="AF128" s="13">
        <f t="shared" si="29"/>
        <v>0.38154999999096617</v>
      </c>
      <c r="AG128">
        <f t="shared" si="30"/>
        <v>26.83</v>
      </c>
      <c r="AH128" s="9" t="e">
        <f>ROUND(IF(K128=3%,$J$359*#REF!,0),0)</f>
        <v>#REF!</v>
      </c>
      <c r="AI128" s="9" t="e">
        <f t="shared" si="31"/>
        <v>#REF!</v>
      </c>
      <c r="AJ128" s="9" t="e">
        <f t="shared" si="32"/>
        <v>#REF!</v>
      </c>
      <c r="AK128" s="9" t="e">
        <f t="shared" si="33"/>
        <v>#REF!</v>
      </c>
      <c r="AL128" s="11" t="e">
        <f t="shared" si="34"/>
        <v>#REF!</v>
      </c>
      <c r="AM128" s="9" t="e">
        <f>IF(K128=3%,ROUND($J$361*#REF!,0),0)</f>
        <v>#REF!</v>
      </c>
      <c r="AN128" s="14" t="e">
        <f t="shared" si="35"/>
        <v>#REF!</v>
      </c>
      <c r="AO128" s="14" t="e">
        <f t="shared" si="36"/>
        <v>#REF!</v>
      </c>
      <c r="AP128" s="9" t="e">
        <f t="shared" si="37"/>
        <v>#REF!</v>
      </c>
      <c r="AQ128" s="14" t="e">
        <f t="shared" si="38"/>
        <v>#REF!</v>
      </c>
      <c r="AR128" s="11" t="e">
        <f t="shared" si="39"/>
        <v>#REF!</v>
      </c>
      <c r="AS128" s="14">
        <v>130</v>
      </c>
      <c r="AT128" s="9" t="e">
        <f t="shared" si="40"/>
        <v>#REF!</v>
      </c>
    </row>
    <row r="129" spans="1:46" ht="12.75">
      <c r="A129">
        <v>127</v>
      </c>
      <c r="B129" s="7" t="s">
        <v>334</v>
      </c>
      <c r="C129" s="7" t="s">
        <v>9</v>
      </c>
      <c r="D129" s="3" t="s">
        <v>335</v>
      </c>
      <c r="E129">
        <v>2008</v>
      </c>
      <c r="F129" s="17">
        <v>117019.52</v>
      </c>
      <c r="G129" s="17">
        <v>2306.96</v>
      </c>
      <c r="H129" s="17">
        <v>0</v>
      </c>
      <c r="I129" s="4">
        <f t="shared" si="21"/>
        <v>114712.56</v>
      </c>
      <c r="J129" s="5">
        <f t="shared" si="22"/>
        <v>114713</v>
      </c>
      <c r="K129" s="6">
        <v>0.03</v>
      </c>
      <c r="L129" s="28">
        <v>30775</v>
      </c>
      <c r="M129" s="28">
        <v>44485</v>
      </c>
      <c r="N129" s="28">
        <v>25984</v>
      </c>
      <c r="O129" s="25">
        <v>101244</v>
      </c>
      <c r="P129" s="22">
        <v>0.8826</v>
      </c>
      <c r="Q129" s="9">
        <v>0</v>
      </c>
      <c r="R129" s="9">
        <v>0</v>
      </c>
      <c r="S129" s="9">
        <v>0</v>
      </c>
      <c r="T129" s="9">
        <v>0</v>
      </c>
      <c r="U129" s="9">
        <v>102585.82</v>
      </c>
      <c r="V129" s="9">
        <v>107598</v>
      </c>
      <c r="W129" s="9">
        <v>109504</v>
      </c>
      <c r="X129" s="9">
        <v>92659</v>
      </c>
      <c r="Y129" s="9">
        <v>101244</v>
      </c>
      <c r="Z129">
        <f t="shared" si="23"/>
        <v>26.83</v>
      </c>
      <c r="AA129" t="e">
        <f t="shared" si="24"/>
        <v>#REF!</v>
      </c>
      <c r="AB129" s="13">
        <f t="shared" si="41"/>
        <v>30774.92666</v>
      </c>
      <c r="AC129" s="13">
        <f t="shared" si="26"/>
        <v>30774.92666</v>
      </c>
      <c r="AD129" s="13">
        <f t="shared" si="27"/>
        <v>-0.07333999999900698</v>
      </c>
      <c r="AE129" s="9">
        <f t="shared" si="28"/>
        <v>30775</v>
      </c>
      <c r="AF129" s="13">
        <f t="shared" si="29"/>
        <v>0.07333999999900698</v>
      </c>
      <c r="AG129">
        <f t="shared" si="30"/>
        <v>26.83</v>
      </c>
      <c r="AH129" s="9" t="e">
        <f>ROUND(IF(K129=3%,$J$359*#REF!,0),0)</f>
        <v>#REF!</v>
      </c>
      <c r="AI129" s="9" t="e">
        <f t="shared" si="31"/>
        <v>#REF!</v>
      </c>
      <c r="AJ129" s="9" t="e">
        <f t="shared" si="32"/>
        <v>#REF!</v>
      </c>
      <c r="AK129" s="9" t="e">
        <f t="shared" si="33"/>
        <v>#REF!</v>
      </c>
      <c r="AL129" s="11" t="e">
        <f t="shared" si="34"/>
        <v>#REF!</v>
      </c>
      <c r="AM129" s="9" t="e">
        <f>IF(K129=3%,ROUND($J$361*#REF!,0),0)</f>
        <v>#REF!</v>
      </c>
      <c r="AN129" s="14" t="e">
        <f t="shared" si="35"/>
        <v>#REF!</v>
      </c>
      <c r="AO129" s="14" t="e">
        <f t="shared" si="36"/>
        <v>#REF!</v>
      </c>
      <c r="AP129" s="9" t="e">
        <f t="shared" si="37"/>
        <v>#REF!</v>
      </c>
      <c r="AQ129" s="14" t="e">
        <f t="shared" si="38"/>
        <v>#REF!</v>
      </c>
      <c r="AR129" s="11" t="e">
        <f t="shared" si="39"/>
        <v>#REF!</v>
      </c>
      <c r="AS129" s="14">
        <v>0</v>
      </c>
      <c r="AT129" s="9" t="e">
        <f t="shared" si="40"/>
        <v>#REF!</v>
      </c>
    </row>
    <row r="130" spans="1:46" ht="12.75">
      <c r="A130">
        <v>128</v>
      </c>
      <c r="B130" s="7" t="s">
        <v>336</v>
      </c>
      <c r="C130" s="7" t="s">
        <v>9</v>
      </c>
      <c r="D130" s="3" t="s">
        <v>337</v>
      </c>
      <c r="F130" s="16"/>
      <c r="G130" s="16"/>
      <c r="H130" s="16"/>
      <c r="I130" s="4">
        <f t="shared" si="21"/>
        <v>0</v>
      </c>
      <c r="J130" s="5">
        <f t="shared" si="22"/>
        <v>0</v>
      </c>
      <c r="K130" s="6"/>
      <c r="L130" s="28">
        <v>0</v>
      </c>
      <c r="M130" s="28">
        <v>0</v>
      </c>
      <c r="N130" s="28">
        <v>0</v>
      </c>
      <c r="O130" s="25">
        <v>0</v>
      </c>
      <c r="P130" s="22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>
        <f t="shared" si="23"/>
        <v>0</v>
      </c>
      <c r="AA130">
        <f t="shared" si="24"/>
        <v>0</v>
      </c>
      <c r="AB130" s="13">
        <f t="shared" si="41"/>
        <v>0</v>
      </c>
      <c r="AC130" s="13">
        <f t="shared" si="26"/>
        <v>0</v>
      </c>
      <c r="AD130" s="13">
        <f t="shared" si="27"/>
        <v>0</v>
      </c>
      <c r="AE130" s="9">
        <f t="shared" si="28"/>
        <v>0</v>
      </c>
      <c r="AF130" s="13">
        <f t="shared" si="29"/>
        <v>0</v>
      </c>
      <c r="AG130">
        <f t="shared" si="30"/>
        <v>0</v>
      </c>
      <c r="AH130" s="9">
        <f>ROUND(IF(K130=3%,$J$359*#REF!,0),0)</f>
        <v>0</v>
      </c>
      <c r="AI130" s="9">
        <f t="shared" si="31"/>
        <v>0</v>
      </c>
      <c r="AJ130" s="9">
        <f t="shared" si="32"/>
        <v>0</v>
      </c>
      <c r="AK130" s="9">
        <f t="shared" si="33"/>
        <v>0</v>
      </c>
      <c r="AL130" s="11">
        <f t="shared" si="34"/>
        <v>0</v>
      </c>
      <c r="AM130" s="9">
        <f>IF(K130=3%,ROUND($J$361*#REF!,0),0)</f>
        <v>0</v>
      </c>
      <c r="AN130" s="14">
        <f t="shared" si="35"/>
        <v>0</v>
      </c>
      <c r="AO130" s="14">
        <f t="shared" si="36"/>
        <v>0</v>
      </c>
      <c r="AP130" s="9">
        <f t="shared" si="37"/>
        <v>0</v>
      </c>
      <c r="AQ130" s="14">
        <f t="shared" si="38"/>
        <v>0</v>
      </c>
      <c r="AR130" s="11">
        <f t="shared" si="39"/>
        <v>0</v>
      </c>
      <c r="AS130" s="14">
        <v>0</v>
      </c>
      <c r="AT130" s="9">
        <f t="shared" si="40"/>
        <v>0</v>
      </c>
    </row>
    <row r="131" spans="1:46" ht="12.75">
      <c r="A131">
        <v>129</v>
      </c>
      <c r="B131" s="7" t="s">
        <v>338</v>
      </c>
      <c r="C131" s="7" t="s">
        <v>9</v>
      </c>
      <c r="D131" s="3" t="s">
        <v>339</v>
      </c>
      <c r="F131" s="16"/>
      <c r="G131" s="16"/>
      <c r="H131" s="16"/>
      <c r="I131" s="4">
        <f aca="true" t="shared" si="42" ref="I131:I194">F131-G131-H131</f>
        <v>0</v>
      </c>
      <c r="J131" s="5">
        <f aca="true" t="shared" si="43" ref="J131:J194">ROUND(I131,0)</f>
        <v>0</v>
      </c>
      <c r="K131" s="6"/>
      <c r="L131" s="28">
        <v>0</v>
      </c>
      <c r="M131" s="28">
        <v>0</v>
      </c>
      <c r="N131" s="28">
        <v>0</v>
      </c>
      <c r="O131" s="25">
        <v>0</v>
      </c>
      <c r="P131" s="22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>
        <f aca="true" t="shared" si="44" ref="Z131:Z194">AG131</f>
        <v>0</v>
      </c>
      <c r="AA131">
        <f aca="true" t="shared" si="45" ref="AA131:AA194">AR131</f>
        <v>0</v>
      </c>
      <c r="AB131" s="13">
        <f aca="true" t="shared" si="46" ref="AB131:AB158">ROUND(($J$357/$J$355)*J131,5)</f>
        <v>0</v>
      </c>
      <c r="AC131" s="13">
        <f aca="true" t="shared" si="47" ref="AC131:AC194">ROUND(($J$357/$J$355)*J131,5)</f>
        <v>0</v>
      </c>
      <c r="AD131" s="13">
        <f aca="true" t="shared" si="48" ref="AD131:AD194">AC131-AE131</f>
        <v>0</v>
      </c>
      <c r="AE131" s="9">
        <f aca="true" t="shared" si="49" ref="AE131:AE194">ROUND(AB131,0)</f>
        <v>0</v>
      </c>
      <c r="AF131" s="13">
        <f aca="true" t="shared" si="50" ref="AF131:AF194">AE131-AB131</f>
        <v>0</v>
      </c>
      <c r="AG131">
        <f aca="true" t="shared" si="51" ref="AG131:AG194">IF(AE131&gt;0,ROUND((AE131/J131)*100,2),0)</f>
        <v>0</v>
      </c>
      <c r="AH131" s="9">
        <f>ROUND(IF(K131=3%,$J$359*#REF!,0),0)</f>
        <v>0</v>
      </c>
      <c r="AI131" s="9">
        <f aca="true" t="shared" si="52" ref="AI131:AI194">AH131+AE131</f>
        <v>0</v>
      </c>
      <c r="AJ131" s="9">
        <f aca="true" t="shared" si="53" ref="AJ131:AJ194">IF(AI131&gt;J131,J131-AE131,AH131)</f>
        <v>0</v>
      </c>
      <c r="AK131" s="9">
        <f aca="true" t="shared" si="54" ref="AK131:AK194">AE131+AJ131</f>
        <v>0</v>
      </c>
      <c r="AL131" s="11">
        <f aca="true" t="shared" si="55" ref="AL131:AL194">IF(J131&gt;0,ROUND(AK131/J131*100,2),0)</f>
        <v>0</v>
      </c>
      <c r="AM131" s="9">
        <f>IF(K131=3%,ROUND($J$361*#REF!,0),0)</f>
        <v>0</v>
      </c>
      <c r="AN131" s="14">
        <f aca="true" t="shared" si="56" ref="AN131:AN194">AK131+AM131</f>
        <v>0</v>
      </c>
      <c r="AO131" s="14">
        <f aca="true" t="shared" si="57" ref="AO131:AO194">IF(AN131&gt;J131,J131-AK131,AM131)</f>
        <v>0</v>
      </c>
      <c r="AP131" s="9">
        <f aca="true" t="shared" si="58" ref="AP131:AP194">AK131+AO131</f>
        <v>0</v>
      </c>
      <c r="AQ131" s="14">
        <f aca="true" t="shared" si="59" ref="AQ131:AQ194">IF(AP131&gt;J131,1,0)</f>
        <v>0</v>
      </c>
      <c r="AR131" s="11">
        <f aca="true" t="shared" si="60" ref="AR131:AR194">IF(AP131&gt;0,ROUND(AP131/J131*100,2),0)</f>
        <v>0</v>
      </c>
      <c r="AS131" s="14">
        <v>0</v>
      </c>
      <c r="AT131" s="9">
        <f t="shared" si="40"/>
        <v>0</v>
      </c>
    </row>
    <row r="132" spans="1:46" ht="12.75">
      <c r="A132">
        <v>130</v>
      </c>
      <c r="B132" s="7" t="s">
        <v>340</v>
      </c>
      <c r="C132" s="7" t="s">
        <v>9</v>
      </c>
      <c r="D132" s="3" t="s">
        <v>341</v>
      </c>
      <c r="F132" s="16"/>
      <c r="G132" s="16"/>
      <c r="H132" s="16"/>
      <c r="I132" s="4">
        <f t="shared" si="42"/>
        <v>0</v>
      </c>
      <c r="J132" s="5">
        <f t="shared" si="43"/>
        <v>0</v>
      </c>
      <c r="K132" s="6"/>
      <c r="L132" s="28">
        <v>0</v>
      </c>
      <c r="M132" s="28">
        <v>0</v>
      </c>
      <c r="N132" s="28">
        <v>0</v>
      </c>
      <c r="O132" s="25">
        <v>0</v>
      </c>
      <c r="P132" s="22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>
        <f t="shared" si="44"/>
        <v>0</v>
      </c>
      <c r="AA132">
        <f t="shared" si="45"/>
        <v>0</v>
      </c>
      <c r="AB132" s="13">
        <f t="shared" si="46"/>
        <v>0</v>
      </c>
      <c r="AC132" s="13">
        <f t="shared" si="47"/>
        <v>0</v>
      </c>
      <c r="AD132" s="13">
        <f t="shared" si="48"/>
        <v>0</v>
      </c>
      <c r="AE132" s="9">
        <f t="shared" si="49"/>
        <v>0</v>
      </c>
      <c r="AF132" s="13">
        <f t="shared" si="50"/>
        <v>0</v>
      </c>
      <c r="AG132">
        <f t="shared" si="51"/>
        <v>0</v>
      </c>
      <c r="AH132" s="9">
        <f>ROUND(IF(K132=3%,$J$359*#REF!,0),0)</f>
        <v>0</v>
      </c>
      <c r="AI132" s="9">
        <f t="shared" si="52"/>
        <v>0</v>
      </c>
      <c r="AJ132" s="9">
        <f t="shared" si="53"/>
        <v>0</v>
      </c>
      <c r="AK132" s="9">
        <f t="shared" si="54"/>
        <v>0</v>
      </c>
      <c r="AL132" s="11">
        <f t="shared" si="55"/>
        <v>0</v>
      </c>
      <c r="AM132" s="9">
        <f>IF(K132=3%,ROUND($J$361*#REF!,0),0)</f>
        <v>0</v>
      </c>
      <c r="AN132" s="14">
        <f t="shared" si="56"/>
        <v>0</v>
      </c>
      <c r="AO132" s="14">
        <f t="shared" si="57"/>
        <v>0</v>
      </c>
      <c r="AP132" s="9">
        <f t="shared" si="58"/>
        <v>0</v>
      </c>
      <c r="AQ132" s="14">
        <f t="shared" si="59"/>
        <v>0</v>
      </c>
      <c r="AR132" s="11">
        <f t="shared" si="60"/>
        <v>0</v>
      </c>
      <c r="AS132" s="14">
        <v>0</v>
      </c>
      <c r="AT132" s="9">
        <f aca="true" t="shared" si="61" ref="AT132:AT195">AP132+AS132</f>
        <v>0</v>
      </c>
    </row>
    <row r="133" spans="1:46" ht="12.75">
      <c r="A133">
        <v>131</v>
      </c>
      <c r="B133" s="7" t="s">
        <v>59</v>
      </c>
      <c r="C133" s="7" t="s">
        <v>9</v>
      </c>
      <c r="D133" s="3" t="s">
        <v>60</v>
      </c>
      <c r="E133">
        <v>2002</v>
      </c>
      <c r="F133" s="17">
        <v>810206.14</v>
      </c>
      <c r="G133" s="17">
        <v>17534.98</v>
      </c>
      <c r="H133" s="17">
        <v>2817.37</v>
      </c>
      <c r="I133" s="4">
        <f t="shared" si="42"/>
        <v>789853.79</v>
      </c>
      <c r="J133" s="5">
        <f t="shared" si="43"/>
        <v>789854</v>
      </c>
      <c r="K133" s="6">
        <v>0.015</v>
      </c>
      <c r="L133" s="28">
        <v>211900</v>
      </c>
      <c r="M133" s="28">
        <v>0</v>
      </c>
      <c r="N133" s="28">
        <v>0</v>
      </c>
      <c r="O133" s="25">
        <v>211950</v>
      </c>
      <c r="P133" s="22">
        <v>0.2683</v>
      </c>
      <c r="Q133" s="9">
        <v>483468</v>
      </c>
      <c r="R133" s="9">
        <v>530396</v>
      </c>
      <c r="S133" s="9">
        <v>592087</v>
      </c>
      <c r="T133" s="9">
        <v>633009</v>
      </c>
      <c r="U133" s="9">
        <v>448874</v>
      </c>
      <c r="V133" s="9">
        <v>238819</v>
      </c>
      <c r="W133" s="9">
        <v>206450</v>
      </c>
      <c r="X133" s="9">
        <v>207475</v>
      </c>
      <c r="Y133" s="9">
        <v>211950</v>
      </c>
      <c r="Z133">
        <f t="shared" si="44"/>
        <v>26.83</v>
      </c>
      <c r="AA133">
        <f t="shared" si="45"/>
        <v>26.83</v>
      </c>
      <c r="AB133" s="13">
        <f t="shared" si="46"/>
        <v>211900.12401</v>
      </c>
      <c r="AC133" s="13">
        <f t="shared" si="47"/>
        <v>211900.12401</v>
      </c>
      <c r="AD133" s="13">
        <f t="shared" si="48"/>
        <v>0.12400999999954365</v>
      </c>
      <c r="AE133" s="9">
        <f t="shared" si="49"/>
        <v>211900</v>
      </c>
      <c r="AF133" s="13">
        <f t="shared" si="50"/>
        <v>-0.12400999999954365</v>
      </c>
      <c r="AG133">
        <f t="shared" si="51"/>
        <v>26.83</v>
      </c>
      <c r="AH133" s="9">
        <f>ROUND(IF(K133=3%,$J$359*#REF!,0),0)</f>
        <v>0</v>
      </c>
      <c r="AI133" s="9">
        <f t="shared" si="52"/>
        <v>211900</v>
      </c>
      <c r="AJ133" s="9">
        <f t="shared" si="53"/>
        <v>0</v>
      </c>
      <c r="AK133" s="9">
        <f t="shared" si="54"/>
        <v>211900</v>
      </c>
      <c r="AL133" s="11">
        <f t="shared" si="55"/>
        <v>26.83</v>
      </c>
      <c r="AM133" s="9">
        <f>IF(K133=3%,ROUND($J$361*#REF!,0),0)</f>
        <v>0</v>
      </c>
      <c r="AN133" s="14">
        <f t="shared" si="56"/>
        <v>211900</v>
      </c>
      <c r="AO133" s="14">
        <f t="shared" si="57"/>
        <v>0</v>
      </c>
      <c r="AP133" s="9">
        <f t="shared" si="58"/>
        <v>211900</v>
      </c>
      <c r="AQ133" s="14">
        <f t="shared" si="59"/>
        <v>0</v>
      </c>
      <c r="AR133" s="11">
        <f t="shared" si="60"/>
        <v>26.83</v>
      </c>
      <c r="AS133" s="14">
        <v>50</v>
      </c>
      <c r="AT133" s="9">
        <f t="shared" si="61"/>
        <v>211950</v>
      </c>
    </row>
    <row r="134" spans="1:46" ht="12.75">
      <c r="A134">
        <v>132</v>
      </c>
      <c r="B134" s="7" t="s">
        <v>342</v>
      </c>
      <c r="C134" s="7" t="s">
        <v>9</v>
      </c>
      <c r="D134" s="3" t="s">
        <v>343</v>
      </c>
      <c r="F134" s="16"/>
      <c r="G134" s="16"/>
      <c r="H134" s="16"/>
      <c r="I134" s="4">
        <f t="shared" si="42"/>
        <v>0</v>
      </c>
      <c r="J134" s="5">
        <f t="shared" si="43"/>
        <v>0</v>
      </c>
      <c r="K134" s="6"/>
      <c r="L134" s="28">
        <v>0</v>
      </c>
      <c r="M134" s="28">
        <v>0</v>
      </c>
      <c r="N134" s="28">
        <v>0</v>
      </c>
      <c r="O134" s="25">
        <v>0</v>
      </c>
      <c r="P134" s="22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>
        <f t="shared" si="44"/>
        <v>0</v>
      </c>
      <c r="AA134">
        <f t="shared" si="45"/>
        <v>0</v>
      </c>
      <c r="AB134" s="13">
        <f t="shared" si="46"/>
        <v>0</v>
      </c>
      <c r="AC134" s="13">
        <f t="shared" si="47"/>
        <v>0</v>
      </c>
      <c r="AD134" s="13">
        <f t="shared" si="48"/>
        <v>0</v>
      </c>
      <c r="AE134" s="9">
        <f t="shared" si="49"/>
        <v>0</v>
      </c>
      <c r="AF134" s="13">
        <f t="shared" si="50"/>
        <v>0</v>
      </c>
      <c r="AG134">
        <f t="shared" si="51"/>
        <v>0</v>
      </c>
      <c r="AH134" s="9">
        <f>ROUND(IF(K134=3%,$J$359*#REF!,0),0)</f>
        <v>0</v>
      </c>
      <c r="AI134" s="9">
        <f t="shared" si="52"/>
        <v>0</v>
      </c>
      <c r="AJ134" s="9">
        <f t="shared" si="53"/>
        <v>0</v>
      </c>
      <c r="AK134" s="9">
        <f t="shared" si="54"/>
        <v>0</v>
      </c>
      <c r="AL134" s="11">
        <f t="shared" si="55"/>
        <v>0</v>
      </c>
      <c r="AM134" s="9">
        <f>IF(K134=3%,ROUND($J$361*#REF!,0),0)</f>
        <v>0</v>
      </c>
      <c r="AN134" s="14">
        <f t="shared" si="56"/>
        <v>0</v>
      </c>
      <c r="AO134" s="14">
        <f t="shared" si="57"/>
        <v>0</v>
      </c>
      <c r="AP134" s="9">
        <f t="shared" si="58"/>
        <v>0</v>
      </c>
      <c r="AQ134" s="14">
        <f t="shared" si="59"/>
        <v>0</v>
      </c>
      <c r="AR134" s="11">
        <f t="shared" si="60"/>
        <v>0</v>
      </c>
      <c r="AS134" s="14">
        <v>0</v>
      </c>
      <c r="AT134" s="9">
        <f t="shared" si="61"/>
        <v>0</v>
      </c>
    </row>
    <row r="135" spans="1:46" ht="12.75">
      <c r="A135">
        <v>133</v>
      </c>
      <c r="B135" s="7" t="s">
        <v>344</v>
      </c>
      <c r="C135" s="7" t="s">
        <v>9</v>
      </c>
      <c r="D135" s="3" t="s">
        <v>345</v>
      </c>
      <c r="F135" s="16"/>
      <c r="G135" s="16"/>
      <c r="H135" s="16"/>
      <c r="I135" s="4">
        <f t="shared" si="42"/>
        <v>0</v>
      </c>
      <c r="J135" s="5">
        <f t="shared" si="43"/>
        <v>0</v>
      </c>
      <c r="K135" s="6"/>
      <c r="L135" s="28">
        <v>0</v>
      </c>
      <c r="M135" s="28">
        <v>0</v>
      </c>
      <c r="N135" s="28">
        <v>0</v>
      </c>
      <c r="O135" s="25">
        <v>0</v>
      </c>
      <c r="P135" s="22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>
        <f t="shared" si="44"/>
        <v>0</v>
      </c>
      <c r="AA135">
        <f t="shared" si="45"/>
        <v>0</v>
      </c>
      <c r="AB135" s="13">
        <f t="shared" si="46"/>
        <v>0</v>
      </c>
      <c r="AC135" s="13">
        <f t="shared" si="47"/>
        <v>0</v>
      </c>
      <c r="AD135" s="13">
        <f t="shared" si="48"/>
        <v>0</v>
      </c>
      <c r="AE135" s="9">
        <f t="shared" si="49"/>
        <v>0</v>
      </c>
      <c r="AF135" s="13">
        <f t="shared" si="50"/>
        <v>0</v>
      </c>
      <c r="AG135">
        <f t="shared" si="51"/>
        <v>0</v>
      </c>
      <c r="AH135" s="9">
        <f>ROUND(IF(K135=3%,$J$359*#REF!,0),0)</f>
        <v>0</v>
      </c>
      <c r="AI135" s="9">
        <f t="shared" si="52"/>
        <v>0</v>
      </c>
      <c r="AJ135" s="9">
        <f t="shared" si="53"/>
        <v>0</v>
      </c>
      <c r="AK135" s="9">
        <f t="shared" si="54"/>
        <v>0</v>
      </c>
      <c r="AL135" s="11">
        <f t="shared" si="55"/>
        <v>0</v>
      </c>
      <c r="AM135" s="9">
        <f>IF(K135=3%,ROUND($J$361*#REF!,0),0)</f>
        <v>0</v>
      </c>
      <c r="AN135" s="14">
        <f t="shared" si="56"/>
        <v>0</v>
      </c>
      <c r="AO135" s="14">
        <f t="shared" si="57"/>
        <v>0</v>
      </c>
      <c r="AP135" s="9">
        <f t="shared" si="58"/>
        <v>0</v>
      </c>
      <c r="AQ135" s="14">
        <f t="shared" si="59"/>
        <v>0</v>
      </c>
      <c r="AR135" s="11">
        <f t="shared" si="60"/>
        <v>0</v>
      </c>
      <c r="AS135" s="14">
        <v>0</v>
      </c>
      <c r="AT135" s="9">
        <f t="shared" si="61"/>
        <v>0</v>
      </c>
    </row>
    <row r="136" spans="1:46" ht="12.75">
      <c r="A136">
        <v>134</v>
      </c>
      <c r="B136" s="7" t="s">
        <v>346</v>
      </c>
      <c r="C136" s="7" t="s">
        <v>9</v>
      </c>
      <c r="D136" s="3" t="s">
        <v>347</v>
      </c>
      <c r="F136" s="16"/>
      <c r="G136" s="16"/>
      <c r="H136" s="16"/>
      <c r="I136" s="4">
        <f t="shared" si="42"/>
        <v>0</v>
      </c>
      <c r="J136" s="5">
        <f t="shared" si="43"/>
        <v>0</v>
      </c>
      <c r="K136" s="6"/>
      <c r="L136" s="28">
        <v>0</v>
      </c>
      <c r="M136" s="28">
        <v>0</v>
      </c>
      <c r="N136" s="28">
        <v>0</v>
      </c>
      <c r="O136" s="25">
        <v>0</v>
      </c>
      <c r="P136" s="22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>
        <f t="shared" si="44"/>
        <v>0</v>
      </c>
      <c r="AA136">
        <f t="shared" si="45"/>
        <v>0</v>
      </c>
      <c r="AB136" s="13">
        <f t="shared" si="46"/>
        <v>0</v>
      </c>
      <c r="AC136" s="13">
        <f t="shared" si="47"/>
        <v>0</v>
      </c>
      <c r="AD136" s="13">
        <f t="shared" si="48"/>
        <v>0</v>
      </c>
      <c r="AE136" s="9">
        <f t="shared" si="49"/>
        <v>0</v>
      </c>
      <c r="AF136" s="13">
        <f t="shared" si="50"/>
        <v>0</v>
      </c>
      <c r="AG136">
        <f t="shared" si="51"/>
        <v>0</v>
      </c>
      <c r="AH136" s="9">
        <f>ROUND(IF(K136=3%,$J$359*#REF!,0),0)</f>
        <v>0</v>
      </c>
      <c r="AI136" s="9">
        <f t="shared" si="52"/>
        <v>0</v>
      </c>
      <c r="AJ136" s="9">
        <f t="shared" si="53"/>
        <v>0</v>
      </c>
      <c r="AK136" s="9">
        <f t="shared" si="54"/>
        <v>0</v>
      </c>
      <c r="AL136" s="11">
        <f t="shared" si="55"/>
        <v>0</v>
      </c>
      <c r="AM136" s="9">
        <f>IF(K136=3%,ROUND($J$361*#REF!,0),0)</f>
        <v>0</v>
      </c>
      <c r="AN136" s="14">
        <f t="shared" si="56"/>
        <v>0</v>
      </c>
      <c r="AO136" s="14">
        <f t="shared" si="57"/>
        <v>0</v>
      </c>
      <c r="AP136" s="9">
        <f t="shared" si="58"/>
        <v>0</v>
      </c>
      <c r="AQ136" s="14">
        <f t="shared" si="59"/>
        <v>0</v>
      </c>
      <c r="AR136" s="11">
        <f t="shared" si="60"/>
        <v>0</v>
      </c>
      <c r="AS136" s="14">
        <v>0</v>
      </c>
      <c r="AT136" s="9">
        <f t="shared" si="61"/>
        <v>0</v>
      </c>
    </row>
    <row r="137" spans="1:46" ht="12.75">
      <c r="A137">
        <v>135</v>
      </c>
      <c r="B137" s="7" t="s">
        <v>348</v>
      </c>
      <c r="C137" s="7" t="s">
        <v>9</v>
      </c>
      <c r="D137" s="3" t="s">
        <v>349</v>
      </c>
      <c r="F137" s="16"/>
      <c r="G137" s="16"/>
      <c r="H137" s="16"/>
      <c r="I137" s="4">
        <f t="shared" si="42"/>
        <v>0</v>
      </c>
      <c r="J137" s="5">
        <f t="shared" si="43"/>
        <v>0</v>
      </c>
      <c r="K137" s="6"/>
      <c r="L137" s="28">
        <v>0</v>
      </c>
      <c r="M137" s="28">
        <v>0</v>
      </c>
      <c r="N137" s="28">
        <v>0</v>
      </c>
      <c r="O137" s="25">
        <v>0</v>
      </c>
      <c r="P137" s="22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>
        <f t="shared" si="44"/>
        <v>0</v>
      </c>
      <c r="AA137">
        <f t="shared" si="45"/>
        <v>0</v>
      </c>
      <c r="AB137" s="13">
        <f t="shared" si="46"/>
        <v>0</v>
      </c>
      <c r="AC137" s="13">
        <f t="shared" si="47"/>
        <v>0</v>
      </c>
      <c r="AD137" s="13">
        <f t="shared" si="48"/>
        <v>0</v>
      </c>
      <c r="AE137" s="9">
        <f t="shared" si="49"/>
        <v>0</v>
      </c>
      <c r="AF137" s="13">
        <f t="shared" si="50"/>
        <v>0</v>
      </c>
      <c r="AG137">
        <f t="shared" si="51"/>
        <v>0</v>
      </c>
      <c r="AH137" s="9">
        <f>ROUND(IF(K137=3%,$J$359*#REF!,0),0)</f>
        <v>0</v>
      </c>
      <c r="AI137" s="9">
        <f t="shared" si="52"/>
        <v>0</v>
      </c>
      <c r="AJ137" s="9">
        <f t="shared" si="53"/>
        <v>0</v>
      </c>
      <c r="AK137" s="9">
        <f t="shared" si="54"/>
        <v>0</v>
      </c>
      <c r="AL137" s="11">
        <f t="shared" si="55"/>
        <v>0</v>
      </c>
      <c r="AM137" s="9">
        <f>IF(K137=3%,ROUND($J$361*#REF!,0),0)</f>
        <v>0</v>
      </c>
      <c r="AN137" s="14">
        <f t="shared" si="56"/>
        <v>0</v>
      </c>
      <c r="AO137" s="14">
        <f t="shared" si="57"/>
        <v>0</v>
      </c>
      <c r="AP137" s="9">
        <f t="shared" si="58"/>
        <v>0</v>
      </c>
      <c r="AQ137" s="14">
        <f t="shared" si="59"/>
        <v>0</v>
      </c>
      <c r="AR137" s="11">
        <f t="shared" si="60"/>
        <v>0</v>
      </c>
      <c r="AS137" s="14">
        <v>0</v>
      </c>
      <c r="AT137" s="9">
        <f t="shared" si="61"/>
        <v>0</v>
      </c>
    </row>
    <row r="138" spans="1:46" ht="12.75">
      <c r="A138">
        <v>136</v>
      </c>
      <c r="B138" s="7" t="s">
        <v>61</v>
      </c>
      <c r="C138" s="7" t="s">
        <v>9</v>
      </c>
      <c r="D138" s="3" t="s">
        <v>62</v>
      </c>
      <c r="E138">
        <v>2002</v>
      </c>
      <c r="F138" s="17">
        <v>397161.54</v>
      </c>
      <c r="G138" s="17">
        <v>4582.22</v>
      </c>
      <c r="H138" s="17">
        <v>0</v>
      </c>
      <c r="I138" s="4">
        <f t="shared" si="42"/>
        <v>392579.32</v>
      </c>
      <c r="J138" s="5">
        <f t="shared" si="43"/>
        <v>392579</v>
      </c>
      <c r="K138" s="6">
        <v>0.015</v>
      </c>
      <c r="L138" s="28">
        <v>105320</v>
      </c>
      <c r="M138" s="28">
        <v>0</v>
      </c>
      <c r="N138" s="28">
        <v>0</v>
      </c>
      <c r="O138" s="25">
        <v>105345</v>
      </c>
      <c r="P138" s="22">
        <v>0.2683</v>
      </c>
      <c r="Q138" s="9">
        <v>269739</v>
      </c>
      <c r="R138" s="9">
        <v>284723</v>
      </c>
      <c r="S138" s="9">
        <v>308110</v>
      </c>
      <c r="T138" s="9">
        <v>333121</v>
      </c>
      <c r="U138" s="9">
        <v>233157</v>
      </c>
      <c r="V138" s="9">
        <v>123058</v>
      </c>
      <c r="W138" s="9">
        <v>100227</v>
      </c>
      <c r="X138" s="9">
        <v>102570</v>
      </c>
      <c r="Y138" s="9">
        <v>105345</v>
      </c>
      <c r="Z138">
        <f t="shared" si="44"/>
        <v>26.83</v>
      </c>
      <c r="AA138">
        <f t="shared" si="45"/>
        <v>26.83</v>
      </c>
      <c r="AB138" s="13">
        <f t="shared" si="46"/>
        <v>105320.14623</v>
      </c>
      <c r="AC138" s="13">
        <f t="shared" si="47"/>
        <v>105320.14623</v>
      </c>
      <c r="AD138" s="13">
        <f t="shared" si="48"/>
        <v>0.14622999999846797</v>
      </c>
      <c r="AE138" s="9">
        <f t="shared" si="49"/>
        <v>105320</v>
      </c>
      <c r="AF138" s="13">
        <f t="shared" si="50"/>
        <v>-0.14622999999846797</v>
      </c>
      <c r="AG138">
        <f t="shared" si="51"/>
        <v>26.83</v>
      </c>
      <c r="AH138" s="9">
        <f>ROUND(IF(K138=3%,$J$359*#REF!,0),0)</f>
        <v>0</v>
      </c>
      <c r="AI138" s="9">
        <f t="shared" si="52"/>
        <v>105320</v>
      </c>
      <c r="AJ138" s="9">
        <f t="shared" si="53"/>
        <v>0</v>
      </c>
      <c r="AK138" s="9">
        <f t="shared" si="54"/>
        <v>105320</v>
      </c>
      <c r="AL138" s="11">
        <f t="shared" si="55"/>
        <v>26.83</v>
      </c>
      <c r="AM138" s="9">
        <f>IF(K138=3%,ROUND($J$361*#REF!,0),0)</f>
        <v>0</v>
      </c>
      <c r="AN138" s="14">
        <f t="shared" si="56"/>
        <v>105320</v>
      </c>
      <c r="AO138" s="14">
        <f t="shared" si="57"/>
        <v>0</v>
      </c>
      <c r="AP138" s="9">
        <f t="shared" si="58"/>
        <v>105320</v>
      </c>
      <c r="AQ138" s="14">
        <f t="shared" si="59"/>
        <v>0</v>
      </c>
      <c r="AR138" s="11">
        <f t="shared" si="60"/>
        <v>26.83</v>
      </c>
      <c r="AS138" s="14">
        <v>25</v>
      </c>
      <c r="AT138" s="9">
        <f t="shared" si="61"/>
        <v>105345</v>
      </c>
    </row>
    <row r="139" spans="1:46" ht="12.75">
      <c r="A139">
        <v>137</v>
      </c>
      <c r="B139" s="7" t="s">
        <v>350</v>
      </c>
      <c r="C139" s="7" t="s">
        <v>9</v>
      </c>
      <c r="D139" s="3" t="s">
        <v>351</v>
      </c>
      <c r="F139" s="16"/>
      <c r="G139" s="16"/>
      <c r="H139" s="16"/>
      <c r="I139" s="4">
        <f t="shared" si="42"/>
        <v>0</v>
      </c>
      <c r="J139" s="5">
        <f t="shared" si="43"/>
        <v>0</v>
      </c>
      <c r="K139" s="6"/>
      <c r="L139" s="28">
        <v>0</v>
      </c>
      <c r="M139" s="28">
        <v>0</v>
      </c>
      <c r="N139" s="28">
        <v>0</v>
      </c>
      <c r="O139" s="25">
        <v>0</v>
      </c>
      <c r="P139" s="22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>
        <f t="shared" si="44"/>
        <v>0</v>
      </c>
      <c r="AA139">
        <f t="shared" si="45"/>
        <v>0</v>
      </c>
      <c r="AB139" s="13">
        <f t="shared" si="46"/>
        <v>0</v>
      </c>
      <c r="AC139" s="13">
        <f t="shared" si="47"/>
        <v>0</v>
      </c>
      <c r="AD139" s="13">
        <f t="shared" si="48"/>
        <v>0</v>
      </c>
      <c r="AE139" s="9">
        <f t="shared" si="49"/>
        <v>0</v>
      </c>
      <c r="AF139" s="13">
        <f t="shared" si="50"/>
        <v>0</v>
      </c>
      <c r="AG139">
        <f t="shared" si="51"/>
        <v>0</v>
      </c>
      <c r="AH139" s="9">
        <f>ROUND(IF(K139=3%,$J$359*#REF!,0),0)</f>
        <v>0</v>
      </c>
      <c r="AI139" s="9">
        <f t="shared" si="52"/>
        <v>0</v>
      </c>
      <c r="AJ139" s="9">
        <f t="shared" si="53"/>
        <v>0</v>
      </c>
      <c r="AK139" s="9">
        <f t="shared" si="54"/>
        <v>0</v>
      </c>
      <c r="AL139" s="11">
        <f t="shared" si="55"/>
        <v>0</v>
      </c>
      <c r="AM139" s="9">
        <f>IF(K139=3%,ROUND($J$361*#REF!,0),0)</f>
        <v>0</v>
      </c>
      <c r="AN139" s="14">
        <f t="shared" si="56"/>
        <v>0</v>
      </c>
      <c r="AO139" s="14">
        <f t="shared" si="57"/>
        <v>0</v>
      </c>
      <c r="AP139" s="9">
        <f t="shared" si="58"/>
        <v>0</v>
      </c>
      <c r="AQ139" s="14">
        <f t="shared" si="59"/>
        <v>0</v>
      </c>
      <c r="AR139" s="11">
        <f t="shared" si="60"/>
        <v>0</v>
      </c>
      <c r="AS139" s="14">
        <v>0</v>
      </c>
      <c r="AT139" s="9">
        <f t="shared" si="61"/>
        <v>0</v>
      </c>
    </row>
    <row r="140" spans="1:46" ht="12.75">
      <c r="A140">
        <v>138</v>
      </c>
      <c r="B140" s="7" t="s">
        <v>352</v>
      </c>
      <c r="C140" s="7" t="s">
        <v>9</v>
      </c>
      <c r="D140" s="3" t="s">
        <v>353</v>
      </c>
      <c r="F140" s="16"/>
      <c r="G140" s="16"/>
      <c r="H140" s="16"/>
      <c r="I140" s="4">
        <f t="shared" si="42"/>
        <v>0</v>
      </c>
      <c r="J140" s="5">
        <f t="shared" si="43"/>
        <v>0</v>
      </c>
      <c r="K140" s="6"/>
      <c r="L140" s="28">
        <v>0</v>
      </c>
      <c r="M140" s="28">
        <v>0</v>
      </c>
      <c r="N140" s="28">
        <v>0</v>
      </c>
      <c r="O140" s="25">
        <v>0</v>
      </c>
      <c r="P140" s="22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>
        <f t="shared" si="44"/>
        <v>0</v>
      </c>
      <c r="AA140">
        <f t="shared" si="45"/>
        <v>0</v>
      </c>
      <c r="AB140" s="13">
        <f t="shared" si="46"/>
        <v>0</v>
      </c>
      <c r="AC140" s="13">
        <f t="shared" si="47"/>
        <v>0</v>
      </c>
      <c r="AD140" s="13">
        <f t="shared" si="48"/>
        <v>0</v>
      </c>
      <c r="AE140" s="9">
        <f t="shared" si="49"/>
        <v>0</v>
      </c>
      <c r="AF140" s="13">
        <f t="shared" si="50"/>
        <v>0</v>
      </c>
      <c r="AG140">
        <f t="shared" si="51"/>
        <v>0</v>
      </c>
      <c r="AH140" s="9">
        <f>ROUND(IF(K140=3%,$J$359*#REF!,0),0)</f>
        <v>0</v>
      </c>
      <c r="AI140" s="9">
        <f t="shared" si="52"/>
        <v>0</v>
      </c>
      <c r="AJ140" s="9">
        <f t="shared" si="53"/>
        <v>0</v>
      </c>
      <c r="AK140" s="9">
        <f t="shared" si="54"/>
        <v>0</v>
      </c>
      <c r="AL140" s="11">
        <f t="shared" si="55"/>
        <v>0</v>
      </c>
      <c r="AM140" s="9">
        <f>IF(K140=3%,ROUND($J$361*#REF!,0),0)</f>
        <v>0</v>
      </c>
      <c r="AN140" s="14">
        <f t="shared" si="56"/>
        <v>0</v>
      </c>
      <c r="AO140" s="14">
        <f t="shared" si="57"/>
        <v>0</v>
      </c>
      <c r="AP140" s="9">
        <f t="shared" si="58"/>
        <v>0</v>
      </c>
      <c r="AQ140" s="14">
        <f t="shared" si="59"/>
        <v>0</v>
      </c>
      <c r="AR140" s="11">
        <f t="shared" si="60"/>
        <v>0</v>
      </c>
      <c r="AS140" s="14">
        <v>0</v>
      </c>
      <c r="AT140" s="9">
        <f t="shared" si="61"/>
        <v>0</v>
      </c>
    </row>
    <row r="141" spans="1:46" ht="12.75">
      <c r="A141">
        <v>139</v>
      </c>
      <c r="B141" s="7" t="s">
        <v>63</v>
      </c>
      <c r="C141" s="7" t="s">
        <v>9</v>
      </c>
      <c r="D141" s="3" t="s">
        <v>64</v>
      </c>
      <c r="E141">
        <v>2002</v>
      </c>
      <c r="F141" s="17">
        <v>706464.45</v>
      </c>
      <c r="G141" s="17">
        <v>9124.39</v>
      </c>
      <c r="H141" s="17">
        <v>0</v>
      </c>
      <c r="I141" s="4">
        <f t="shared" si="42"/>
        <v>697340.0599999999</v>
      </c>
      <c r="J141" s="5">
        <f t="shared" si="43"/>
        <v>697340</v>
      </c>
      <c r="K141" s="6">
        <v>0.02</v>
      </c>
      <c r="L141" s="28">
        <v>187081</v>
      </c>
      <c r="M141" s="28">
        <v>0</v>
      </c>
      <c r="N141" s="28">
        <v>0</v>
      </c>
      <c r="O141" s="25">
        <v>187126</v>
      </c>
      <c r="P141" s="22">
        <v>0.2683</v>
      </c>
      <c r="Q141" s="9">
        <v>513429</v>
      </c>
      <c r="R141" s="9">
        <v>532714</v>
      </c>
      <c r="S141" s="9">
        <v>584113</v>
      </c>
      <c r="T141" s="9">
        <v>668633</v>
      </c>
      <c r="U141" s="9">
        <v>446697</v>
      </c>
      <c r="V141" s="9">
        <v>236716</v>
      </c>
      <c r="W141" s="9">
        <v>187390</v>
      </c>
      <c r="X141" s="9">
        <v>185785</v>
      </c>
      <c r="Y141" s="9">
        <v>187126</v>
      </c>
      <c r="Z141">
        <f t="shared" si="44"/>
        <v>26.83</v>
      </c>
      <c r="AA141">
        <f t="shared" si="45"/>
        <v>26.83</v>
      </c>
      <c r="AB141" s="13">
        <f t="shared" si="46"/>
        <v>187080.69146</v>
      </c>
      <c r="AC141" s="13">
        <f t="shared" si="47"/>
        <v>187080.69146</v>
      </c>
      <c r="AD141" s="13">
        <f t="shared" si="48"/>
        <v>-0.3085399999981746</v>
      </c>
      <c r="AE141" s="9">
        <f t="shared" si="49"/>
        <v>187081</v>
      </c>
      <c r="AF141" s="13">
        <f t="shared" si="50"/>
        <v>0.3085399999981746</v>
      </c>
      <c r="AG141">
        <f t="shared" si="51"/>
        <v>26.83</v>
      </c>
      <c r="AH141" s="9">
        <f>ROUND(IF(K141=3%,$J$359*#REF!,0),0)</f>
        <v>0</v>
      </c>
      <c r="AI141" s="9">
        <f t="shared" si="52"/>
        <v>187081</v>
      </c>
      <c r="AJ141" s="9">
        <f t="shared" si="53"/>
        <v>0</v>
      </c>
      <c r="AK141" s="9">
        <f t="shared" si="54"/>
        <v>187081</v>
      </c>
      <c r="AL141" s="11">
        <f t="shared" si="55"/>
        <v>26.83</v>
      </c>
      <c r="AM141" s="9">
        <f>IF(K141=3%,ROUND($J$361*#REF!,0),0)</f>
        <v>0</v>
      </c>
      <c r="AN141" s="14">
        <f t="shared" si="56"/>
        <v>187081</v>
      </c>
      <c r="AO141" s="14">
        <f t="shared" si="57"/>
        <v>0</v>
      </c>
      <c r="AP141" s="9">
        <f t="shared" si="58"/>
        <v>187081</v>
      </c>
      <c r="AQ141" s="14">
        <f t="shared" si="59"/>
        <v>0</v>
      </c>
      <c r="AR141" s="11">
        <f t="shared" si="60"/>
        <v>26.83</v>
      </c>
      <c r="AS141" s="14">
        <v>45</v>
      </c>
      <c r="AT141" s="9">
        <f t="shared" si="61"/>
        <v>187126</v>
      </c>
    </row>
    <row r="142" spans="1:46" ht="12.75">
      <c r="A142">
        <v>140</v>
      </c>
      <c r="B142" s="7" t="s">
        <v>354</v>
      </c>
      <c r="C142" s="7" t="s">
        <v>9</v>
      </c>
      <c r="D142" s="3" t="s">
        <v>355</v>
      </c>
      <c r="E142">
        <v>2007</v>
      </c>
      <c r="F142" s="17">
        <v>45888.88</v>
      </c>
      <c r="G142" s="17">
        <v>514.97</v>
      </c>
      <c r="H142" s="17">
        <v>0</v>
      </c>
      <c r="I142" s="4">
        <f t="shared" si="42"/>
        <v>45373.909999999996</v>
      </c>
      <c r="J142" s="5">
        <f t="shared" si="43"/>
        <v>45374</v>
      </c>
      <c r="K142" s="6">
        <v>0.015</v>
      </c>
      <c r="L142" s="28">
        <v>12173</v>
      </c>
      <c r="M142" s="28">
        <v>0</v>
      </c>
      <c r="N142" s="28">
        <v>0</v>
      </c>
      <c r="O142" s="25">
        <v>12175</v>
      </c>
      <c r="P142" s="22">
        <v>0.2683</v>
      </c>
      <c r="Q142" s="9">
        <v>0</v>
      </c>
      <c r="R142" s="9">
        <v>0</v>
      </c>
      <c r="S142" s="9">
        <v>0</v>
      </c>
      <c r="T142" s="9">
        <v>42536</v>
      </c>
      <c r="U142" s="9">
        <v>31809</v>
      </c>
      <c r="V142" s="9">
        <v>16131</v>
      </c>
      <c r="W142" s="9">
        <v>12442</v>
      </c>
      <c r="X142" s="9">
        <v>10976</v>
      </c>
      <c r="Y142" s="9">
        <v>12175</v>
      </c>
      <c r="Z142">
        <f t="shared" si="44"/>
        <v>26.83</v>
      </c>
      <c r="AA142">
        <f t="shared" si="45"/>
        <v>26.83</v>
      </c>
      <c r="AB142" s="13">
        <f t="shared" si="46"/>
        <v>12172.82716</v>
      </c>
      <c r="AC142" s="13">
        <f t="shared" si="47"/>
        <v>12172.82716</v>
      </c>
      <c r="AD142" s="13">
        <f t="shared" si="48"/>
        <v>-0.1728399999992689</v>
      </c>
      <c r="AE142" s="9">
        <f t="shared" si="49"/>
        <v>12173</v>
      </c>
      <c r="AF142" s="13">
        <f t="shared" si="50"/>
        <v>0.1728399999992689</v>
      </c>
      <c r="AG142">
        <f t="shared" si="51"/>
        <v>26.83</v>
      </c>
      <c r="AH142" s="9">
        <f>ROUND(IF(K142=3%,$J$359*#REF!,0),0)</f>
        <v>0</v>
      </c>
      <c r="AI142" s="9">
        <f t="shared" si="52"/>
        <v>12173</v>
      </c>
      <c r="AJ142" s="9">
        <f t="shared" si="53"/>
        <v>0</v>
      </c>
      <c r="AK142" s="9">
        <f t="shared" si="54"/>
        <v>12173</v>
      </c>
      <c r="AL142" s="11">
        <f t="shared" si="55"/>
        <v>26.83</v>
      </c>
      <c r="AM142" s="9">
        <f>IF(K142=3%,ROUND($J$361*#REF!,0),0)</f>
        <v>0</v>
      </c>
      <c r="AN142" s="14">
        <f t="shared" si="56"/>
        <v>12173</v>
      </c>
      <c r="AO142" s="14">
        <f t="shared" si="57"/>
        <v>0</v>
      </c>
      <c r="AP142" s="9">
        <f t="shared" si="58"/>
        <v>12173</v>
      </c>
      <c r="AQ142" s="14">
        <f t="shared" si="59"/>
        <v>0</v>
      </c>
      <c r="AR142" s="11">
        <f t="shared" si="60"/>
        <v>26.83</v>
      </c>
      <c r="AS142" s="14">
        <v>2</v>
      </c>
      <c r="AT142" s="9">
        <f t="shared" si="61"/>
        <v>12175</v>
      </c>
    </row>
    <row r="143" spans="1:46" ht="12.75">
      <c r="A143">
        <v>141</v>
      </c>
      <c r="B143" s="7" t="s">
        <v>356</v>
      </c>
      <c r="C143" s="7" t="s">
        <v>9</v>
      </c>
      <c r="D143" s="3" t="s">
        <v>357</v>
      </c>
      <c r="E143">
        <v>2008</v>
      </c>
      <c r="F143" s="17">
        <v>377292</v>
      </c>
      <c r="G143" s="17">
        <v>2537.95</v>
      </c>
      <c r="H143" s="17">
        <v>64.53</v>
      </c>
      <c r="I143" s="4">
        <f t="shared" si="42"/>
        <v>374689.51999999996</v>
      </c>
      <c r="J143" s="5">
        <f t="shared" si="43"/>
        <v>374690</v>
      </c>
      <c r="K143" s="6">
        <v>0.01</v>
      </c>
      <c r="L143" s="28">
        <v>100521</v>
      </c>
      <c r="M143" s="28">
        <v>0</v>
      </c>
      <c r="N143" s="28">
        <v>0</v>
      </c>
      <c r="O143" s="25">
        <v>100543</v>
      </c>
      <c r="P143" s="22">
        <v>0.2683</v>
      </c>
      <c r="Q143" s="9">
        <v>0</v>
      </c>
      <c r="R143" s="9">
        <v>0</v>
      </c>
      <c r="S143" s="9">
        <v>0</v>
      </c>
      <c r="T143" s="9">
        <v>0</v>
      </c>
      <c r="U143" s="9">
        <v>208351</v>
      </c>
      <c r="V143" s="9">
        <v>113384</v>
      </c>
      <c r="W143" s="9">
        <v>94183</v>
      </c>
      <c r="X143" s="9">
        <v>95107</v>
      </c>
      <c r="Y143" s="9">
        <v>100543</v>
      </c>
      <c r="Z143">
        <f t="shared" si="44"/>
        <v>26.83</v>
      </c>
      <c r="AA143">
        <f t="shared" si="45"/>
        <v>26.83</v>
      </c>
      <c r="AB143" s="13">
        <f t="shared" si="46"/>
        <v>100520.92851</v>
      </c>
      <c r="AC143" s="13">
        <f t="shared" si="47"/>
        <v>100520.92851</v>
      </c>
      <c r="AD143" s="13">
        <f t="shared" si="48"/>
        <v>-0.07149000000208616</v>
      </c>
      <c r="AE143" s="9">
        <f t="shared" si="49"/>
        <v>100521</v>
      </c>
      <c r="AF143" s="13">
        <f t="shared" si="50"/>
        <v>0.07149000000208616</v>
      </c>
      <c r="AG143">
        <f t="shared" si="51"/>
        <v>26.83</v>
      </c>
      <c r="AH143" s="9">
        <f>ROUND(IF(K143=3%,$J$359*#REF!,0),0)</f>
        <v>0</v>
      </c>
      <c r="AI143" s="9">
        <f t="shared" si="52"/>
        <v>100521</v>
      </c>
      <c r="AJ143" s="9">
        <f t="shared" si="53"/>
        <v>0</v>
      </c>
      <c r="AK143" s="9">
        <f t="shared" si="54"/>
        <v>100521</v>
      </c>
      <c r="AL143" s="11">
        <f t="shared" si="55"/>
        <v>26.83</v>
      </c>
      <c r="AM143" s="9">
        <f>IF(K143=3%,ROUND($J$361*#REF!,0),0)</f>
        <v>0</v>
      </c>
      <c r="AN143" s="14">
        <f t="shared" si="56"/>
        <v>100521</v>
      </c>
      <c r="AO143" s="14">
        <f t="shared" si="57"/>
        <v>0</v>
      </c>
      <c r="AP143" s="9">
        <f t="shared" si="58"/>
        <v>100521</v>
      </c>
      <c r="AQ143" s="14">
        <f t="shared" si="59"/>
        <v>0</v>
      </c>
      <c r="AR143" s="11">
        <f t="shared" si="60"/>
        <v>26.83</v>
      </c>
      <c r="AS143" s="14">
        <v>22</v>
      </c>
      <c r="AT143" s="9">
        <f t="shared" si="61"/>
        <v>100543</v>
      </c>
    </row>
    <row r="144" spans="1:46" ht="12.75">
      <c r="A144">
        <v>142</v>
      </c>
      <c r="B144" s="7" t="s">
        <v>358</v>
      </c>
      <c r="C144" s="7" t="s">
        <v>9</v>
      </c>
      <c r="D144" s="3" t="s">
        <v>359</v>
      </c>
      <c r="F144" s="16"/>
      <c r="G144" s="16"/>
      <c r="H144" s="16"/>
      <c r="I144" s="4">
        <f t="shared" si="42"/>
        <v>0</v>
      </c>
      <c r="J144" s="5">
        <f t="shared" si="43"/>
        <v>0</v>
      </c>
      <c r="K144" s="6"/>
      <c r="L144" s="28">
        <v>0</v>
      </c>
      <c r="M144" s="28">
        <v>0</v>
      </c>
      <c r="N144" s="28">
        <v>0</v>
      </c>
      <c r="O144" s="25">
        <v>0</v>
      </c>
      <c r="P144" s="22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>
        <f t="shared" si="44"/>
        <v>0</v>
      </c>
      <c r="AA144">
        <f t="shared" si="45"/>
        <v>0</v>
      </c>
      <c r="AB144" s="13">
        <f t="shared" si="46"/>
        <v>0</v>
      </c>
      <c r="AC144" s="13">
        <f t="shared" si="47"/>
        <v>0</v>
      </c>
      <c r="AD144" s="13">
        <f t="shared" si="48"/>
        <v>0</v>
      </c>
      <c r="AE144" s="9">
        <f t="shared" si="49"/>
        <v>0</v>
      </c>
      <c r="AF144" s="13">
        <f t="shared" si="50"/>
        <v>0</v>
      </c>
      <c r="AG144">
        <f t="shared" si="51"/>
        <v>0</v>
      </c>
      <c r="AH144" s="9">
        <f>ROUND(IF(K144=3%,$J$359*#REF!,0),0)</f>
        <v>0</v>
      </c>
      <c r="AI144" s="9">
        <f t="shared" si="52"/>
        <v>0</v>
      </c>
      <c r="AJ144" s="9">
        <f t="shared" si="53"/>
        <v>0</v>
      </c>
      <c r="AK144" s="9">
        <f t="shared" si="54"/>
        <v>0</v>
      </c>
      <c r="AL144" s="11">
        <f t="shared" si="55"/>
        <v>0</v>
      </c>
      <c r="AM144" s="9">
        <f>IF(K144=3%,ROUND($J$361*#REF!,0),0)</f>
        <v>0</v>
      </c>
      <c r="AN144" s="14">
        <f t="shared" si="56"/>
        <v>0</v>
      </c>
      <c r="AO144" s="14">
        <f t="shared" si="57"/>
        <v>0</v>
      </c>
      <c r="AP144" s="9">
        <f t="shared" si="58"/>
        <v>0</v>
      </c>
      <c r="AQ144" s="14">
        <f t="shared" si="59"/>
        <v>0</v>
      </c>
      <c r="AR144" s="11">
        <f t="shared" si="60"/>
        <v>0</v>
      </c>
      <c r="AS144" s="14">
        <v>0</v>
      </c>
      <c r="AT144" s="9">
        <f t="shared" si="61"/>
        <v>0</v>
      </c>
    </row>
    <row r="145" spans="1:46" ht="12.75">
      <c r="A145">
        <v>143</v>
      </c>
      <c r="B145" s="7" t="s">
        <v>360</v>
      </c>
      <c r="C145" s="7" t="s">
        <v>9</v>
      </c>
      <c r="D145" s="3" t="s">
        <v>361</v>
      </c>
      <c r="F145" s="16"/>
      <c r="G145" s="16"/>
      <c r="H145" s="16"/>
      <c r="I145" s="4">
        <f t="shared" si="42"/>
        <v>0</v>
      </c>
      <c r="J145" s="5">
        <f t="shared" si="43"/>
        <v>0</v>
      </c>
      <c r="K145" s="6"/>
      <c r="L145" s="28">
        <v>0</v>
      </c>
      <c r="M145" s="28">
        <v>0</v>
      </c>
      <c r="N145" s="28">
        <v>0</v>
      </c>
      <c r="O145" s="25">
        <v>0</v>
      </c>
      <c r="P145" s="22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>
        <f t="shared" si="44"/>
        <v>0</v>
      </c>
      <c r="AA145">
        <f t="shared" si="45"/>
        <v>0</v>
      </c>
      <c r="AB145" s="13">
        <f t="shared" si="46"/>
        <v>0</v>
      </c>
      <c r="AC145" s="13">
        <f t="shared" si="47"/>
        <v>0</v>
      </c>
      <c r="AD145" s="13">
        <f t="shared" si="48"/>
        <v>0</v>
      </c>
      <c r="AE145" s="9">
        <f t="shared" si="49"/>
        <v>0</v>
      </c>
      <c r="AF145" s="13">
        <f t="shared" si="50"/>
        <v>0</v>
      </c>
      <c r="AG145">
        <f t="shared" si="51"/>
        <v>0</v>
      </c>
      <c r="AH145" s="9">
        <f>ROUND(IF(K145=3%,$J$359*#REF!,0),0)</f>
        <v>0</v>
      </c>
      <c r="AI145" s="9">
        <f t="shared" si="52"/>
        <v>0</v>
      </c>
      <c r="AJ145" s="9">
        <f t="shared" si="53"/>
        <v>0</v>
      </c>
      <c r="AK145" s="9">
        <f t="shared" si="54"/>
        <v>0</v>
      </c>
      <c r="AL145" s="11">
        <f t="shared" si="55"/>
        <v>0</v>
      </c>
      <c r="AM145" s="9">
        <f>IF(K145=3%,ROUND($J$361*#REF!,0),0)</f>
        <v>0</v>
      </c>
      <c r="AN145" s="14">
        <f t="shared" si="56"/>
        <v>0</v>
      </c>
      <c r="AO145" s="14">
        <f t="shared" si="57"/>
        <v>0</v>
      </c>
      <c r="AP145" s="9">
        <f t="shared" si="58"/>
        <v>0</v>
      </c>
      <c r="AQ145" s="14">
        <f t="shared" si="59"/>
        <v>0</v>
      </c>
      <c r="AR145" s="11">
        <f t="shared" si="60"/>
        <v>0</v>
      </c>
      <c r="AS145" s="14">
        <v>0</v>
      </c>
      <c r="AT145" s="9">
        <f t="shared" si="61"/>
        <v>0</v>
      </c>
    </row>
    <row r="146" spans="1:46" ht="12.75">
      <c r="A146">
        <v>144</v>
      </c>
      <c r="B146" s="7" t="s">
        <v>362</v>
      </c>
      <c r="C146" s="7" t="s">
        <v>9</v>
      </c>
      <c r="D146" s="3" t="s">
        <v>363</v>
      </c>
      <c r="F146" s="16"/>
      <c r="G146" s="16"/>
      <c r="H146" s="16"/>
      <c r="I146" s="4">
        <f t="shared" si="42"/>
        <v>0</v>
      </c>
      <c r="J146" s="5">
        <f t="shared" si="43"/>
        <v>0</v>
      </c>
      <c r="K146" s="6"/>
      <c r="L146" s="28">
        <v>0</v>
      </c>
      <c r="M146" s="28">
        <v>0</v>
      </c>
      <c r="N146" s="28">
        <v>0</v>
      </c>
      <c r="O146" s="25">
        <v>0</v>
      </c>
      <c r="P146" s="22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>
        <f t="shared" si="44"/>
        <v>0</v>
      </c>
      <c r="AA146">
        <f t="shared" si="45"/>
        <v>0</v>
      </c>
      <c r="AB146" s="13">
        <f t="shared" si="46"/>
        <v>0</v>
      </c>
      <c r="AC146" s="13">
        <f t="shared" si="47"/>
        <v>0</v>
      </c>
      <c r="AD146" s="13">
        <f t="shared" si="48"/>
        <v>0</v>
      </c>
      <c r="AE146" s="9">
        <f t="shared" si="49"/>
        <v>0</v>
      </c>
      <c r="AF146" s="13">
        <f t="shared" si="50"/>
        <v>0</v>
      </c>
      <c r="AG146">
        <f t="shared" si="51"/>
        <v>0</v>
      </c>
      <c r="AH146" s="9">
        <f>ROUND(IF(K146=3%,$J$359*#REF!,0),0)</f>
        <v>0</v>
      </c>
      <c r="AI146" s="9">
        <f t="shared" si="52"/>
        <v>0</v>
      </c>
      <c r="AJ146" s="9">
        <f t="shared" si="53"/>
        <v>0</v>
      </c>
      <c r="AK146" s="9">
        <f t="shared" si="54"/>
        <v>0</v>
      </c>
      <c r="AL146" s="11">
        <f t="shared" si="55"/>
        <v>0</v>
      </c>
      <c r="AM146" s="9">
        <f>IF(K146=3%,ROUND($J$361*#REF!,0),0)</f>
        <v>0</v>
      </c>
      <c r="AN146" s="14">
        <f t="shared" si="56"/>
        <v>0</v>
      </c>
      <c r="AO146" s="14">
        <f t="shared" si="57"/>
        <v>0</v>
      </c>
      <c r="AP146" s="9">
        <f t="shared" si="58"/>
        <v>0</v>
      </c>
      <c r="AQ146" s="14">
        <f t="shared" si="59"/>
        <v>0</v>
      </c>
      <c r="AR146" s="11">
        <f t="shared" si="60"/>
        <v>0</v>
      </c>
      <c r="AS146" s="14">
        <v>0</v>
      </c>
      <c r="AT146" s="9">
        <f t="shared" si="61"/>
        <v>0</v>
      </c>
    </row>
    <row r="147" spans="1:46" ht="12.75">
      <c r="A147">
        <v>145</v>
      </c>
      <c r="B147" s="7" t="s">
        <v>364</v>
      </c>
      <c r="C147" s="7" t="s">
        <v>9</v>
      </c>
      <c r="D147" s="3" t="s">
        <v>365</v>
      </c>
      <c r="E147">
        <v>2006</v>
      </c>
      <c r="F147" s="17">
        <v>553709.96</v>
      </c>
      <c r="G147" s="17">
        <v>11638.12</v>
      </c>
      <c r="H147" s="17">
        <v>0</v>
      </c>
      <c r="I147" s="4">
        <f t="shared" si="42"/>
        <v>542071.84</v>
      </c>
      <c r="J147" s="5">
        <f t="shared" si="43"/>
        <v>542072</v>
      </c>
      <c r="K147" s="6">
        <v>0.03</v>
      </c>
      <c r="L147" s="28">
        <v>145426</v>
      </c>
      <c r="M147" s="28">
        <v>32353</v>
      </c>
      <c r="N147" s="28">
        <v>18898</v>
      </c>
      <c r="O147" s="25">
        <v>196794</v>
      </c>
      <c r="P147" s="22">
        <v>0.3628</v>
      </c>
      <c r="Q147" s="9">
        <v>0</v>
      </c>
      <c r="R147" s="9">
        <v>0</v>
      </c>
      <c r="S147" s="9">
        <v>416612</v>
      </c>
      <c r="T147" s="9">
        <v>462790</v>
      </c>
      <c r="U147" s="9">
        <v>425016</v>
      </c>
      <c r="V147" s="9">
        <v>240443</v>
      </c>
      <c r="W147" s="9">
        <v>192919</v>
      </c>
      <c r="X147" s="9">
        <v>193356</v>
      </c>
      <c r="Y147" s="9">
        <v>196794</v>
      </c>
      <c r="Z147">
        <f t="shared" si="44"/>
        <v>26.83</v>
      </c>
      <c r="AA147" t="e">
        <f t="shared" si="45"/>
        <v>#REF!</v>
      </c>
      <c r="AB147" s="13">
        <f t="shared" si="46"/>
        <v>145425.76732</v>
      </c>
      <c r="AC147" s="13">
        <f t="shared" si="47"/>
        <v>145425.76732</v>
      </c>
      <c r="AD147" s="13">
        <f t="shared" si="48"/>
        <v>-0.23267999998643063</v>
      </c>
      <c r="AE147" s="9">
        <f t="shared" si="49"/>
        <v>145426</v>
      </c>
      <c r="AF147" s="13">
        <f t="shared" si="50"/>
        <v>0.23267999998643063</v>
      </c>
      <c r="AG147">
        <f t="shared" si="51"/>
        <v>26.83</v>
      </c>
      <c r="AH147" s="9" t="e">
        <f>ROUND(IF(K147=3%,$J$359*#REF!,0),0)</f>
        <v>#REF!</v>
      </c>
      <c r="AI147" s="9" t="e">
        <f t="shared" si="52"/>
        <v>#REF!</v>
      </c>
      <c r="AJ147" s="9" t="e">
        <f t="shared" si="53"/>
        <v>#REF!</v>
      </c>
      <c r="AK147" s="9" t="e">
        <f t="shared" si="54"/>
        <v>#REF!</v>
      </c>
      <c r="AL147" s="11" t="e">
        <f t="shared" si="55"/>
        <v>#REF!</v>
      </c>
      <c r="AM147" s="9" t="e">
        <f>IF(K147=3%,ROUND($J$361*#REF!,0),0)</f>
        <v>#REF!</v>
      </c>
      <c r="AN147" s="14" t="e">
        <f t="shared" si="56"/>
        <v>#REF!</v>
      </c>
      <c r="AO147" s="14" t="e">
        <f t="shared" si="57"/>
        <v>#REF!</v>
      </c>
      <c r="AP147" s="9" t="e">
        <f t="shared" si="58"/>
        <v>#REF!</v>
      </c>
      <c r="AQ147" s="14" t="e">
        <f t="shared" si="59"/>
        <v>#REF!</v>
      </c>
      <c r="AR147" s="11" t="e">
        <f t="shared" si="60"/>
        <v>#REF!</v>
      </c>
      <c r="AS147" s="14">
        <v>117</v>
      </c>
      <c r="AT147" s="9" t="e">
        <f t="shared" si="61"/>
        <v>#REF!</v>
      </c>
    </row>
    <row r="148" spans="1:46" ht="12.75">
      <c r="A148">
        <v>146</v>
      </c>
      <c r="B148" s="7" t="s">
        <v>366</v>
      </c>
      <c r="C148" s="7" t="s">
        <v>9</v>
      </c>
      <c r="D148" s="3" t="s">
        <v>367</v>
      </c>
      <c r="F148" s="16"/>
      <c r="G148" s="16"/>
      <c r="H148" s="16"/>
      <c r="I148" s="4">
        <f t="shared" si="42"/>
        <v>0</v>
      </c>
      <c r="J148" s="5">
        <f t="shared" si="43"/>
        <v>0</v>
      </c>
      <c r="K148" s="6"/>
      <c r="L148" s="28">
        <v>0</v>
      </c>
      <c r="M148" s="28">
        <v>0</v>
      </c>
      <c r="N148" s="28">
        <v>0</v>
      </c>
      <c r="O148" s="25">
        <v>0</v>
      </c>
      <c r="P148" s="22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>
        <f t="shared" si="44"/>
        <v>0</v>
      </c>
      <c r="AA148">
        <f t="shared" si="45"/>
        <v>0</v>
      </c>
      <c r="AB148" s="13">
        <f t="shared" si="46"/>
        <v>0</v>
      </c>
      <c r="AC148" s="13">
        <f t="shared" si="47"/>
        <v>0</v>
      </c>
      <c r="AD148" s="13">
        <f t="shared" si="48"/>
        <v>0</v>
      </c>
      <c r="AE148" s="9">
        <f t="shared" si="49"/>
        <v>0</v>
      </c>
      <c r="AF148" s="13">
        <f t="shared" si="50"/>
        <v>0</v>
      </c>
      <c r="AG148">
        <f t="shared" si="51"/>
        <v>0</v>
      </c>
      <c r="AH148" s="9">
        <f>ROUND(IF(K148=3%,$J$359*#REF!,0),0)</f>
        <v>0</v>
      </c>
      <c r="AI148" s="9">
        <f t="shared" si="52"/>
        <v>0</v>
      </c>
      <c r="AJ148" s="9">
        <f t="shared" si="53"/>
        <v>0</v>
      </c>
      <c r="AK148" s="9">
        <f t="shared" si="54"/>
        <v>0</v>
      </c>
      <c r="AL148" s="11">
        <f t="shared" si="55"/>
        <v>0</v>
      </c>
      <c r="AM148" s="9">
        <f>IF(K148=3%,ROUND($J$361*#REF!,0),0)</f>
        <v>0</v>
      </c>
      <c r="AN148" s="14">
        <f t="shared" si="56"/>
        <v>0</v>
      </c>
      <c r="AO148" s="14">
        <f t="shared" si="57"/>
        <v>0</v>
      </c>
      <c r="AP148" s="9">
        <f t="shared" si="58"/>
        <v>0</v>
      </c>
      <c r="AQ148" s="14">
        <f t="shared" si="59"/>
        <v>0</v>
      </c>
      <c r="AR148" s="11">
        <f t="shared" si="60"/>
        <v>0</v>
      </c>
      <c r="AS148" s="14">
        <v>0</v>
      </c>
      <c r="AT148" s="9">
        <f t="shared" si="61"/>
        <v>0</v>
      </c>
    </row>
    <row r="149" spans="1:46" ht="12.75">
      <c r="A149">
        <v>147</v>
      </c>
      <c r="B149" s="7" t="s">
        <v>368</v>
      </c>
      <c r="C149" s="7" t="s">
        <v>9</v>
      </c>
      <c r="D149" s="3" t="s">
        <v>369</v>
      </c>
      <c r="F149" s="16"/>
      <c r="G149" s="16"/>
      <c r="H149" s="16"/>
      <c r="I149" s="4">
        <f t="shared" si="42"/>
        <v>0</v>
      </c>
      <c r="J149" s="5">
        <f t="shared" si="43"/>
        <v>0</v>
      </c>
      <c r="K149" s="6"/>
      <c r="L149" s="28">
        <v>0</v>
      </c>
      <c r="M149" s="28">
        <v>0</v>
      </c>
      <c r="N149" s="28">
        <v>0</v>
      </c>
      <c r="O149" s="25">
        <v>0</v>
      </c>
      <c r="P149" s="22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>
        <f t="shared" si="44"/>
        <v>0</v>
      </c>
      <c r="AA149">
        <f t="shared" si="45"/>
        <v>0</v>
      </c>
      <c r="AB149" s="13">
        <f t="shared" si="46"/>
        <v>0</v>
      </c>
      <c r="AC149" s="13">
        <f t="shared" si="47"/>
        <v>0</v>
      </c>
      <c r="AD149" s="13">
        <f t="shared" si="48"/>
        <v>0</v>
      </c>
      <c r="AE149" s="9">
        <f t="shared" si="49"/>
        <v>0</v>
      </c>
      <c r="AF149" s="13">
        <f t="shared" si="50"/>
        <v>0</v>
      </c>
      <c r="AG149">
        <f t="shared" si="51"/>
        <v>0</v>
      </c>
      <c r="AH149" s="9">
        <f>ROUND(IF(K149=3%,$J$359*#REF!,0),0)</f>
        <v>0</v>
      </c>
      <c r="AI149" s="9">
        <f t="shared" si="52"/>
        <v>0</v>
      </c>
      <c r="AJ149" s="9">
        <f t="shared" si="53"/>
        <v>0</v>
      </c>
      <c r="AK149" s="9">
        <f t="shared" si="54"/>
        <v>0</v>
      </c>
      <c r="AL149" s="11">
        <f t="shared" si="55"/>
        <v>0</v>
      </c>
      <c r="AM149" s="9">
        <f>IF(K149=3%,ROUND($J$361*#REF!,0),0)</f>
        <v>0</v>
      </c>
      <c r="AN149" s="14">
        <f t="shared" si="56"/>
        <v>0</v>
      </c>
      <c r="AO149" s="14">
        <f t="shared" si="57"/>
        <v>0</v>
      </c>
      <c r="AP149" s="9">
        <f t="shared" si="58"/>
        <v>0</v>
      </c>
      <c r="AQ149" s="14">
        <f t="shared" si="59"/>
        <v>0</v>
      </c>
      <c r="AR149" s="11">
        <f t="shared" si="60"/>
        <v>0</v>
      </c>
      <c r="AS149" s="14">
        <v>0</v>
      </c>
      <c r="AT149" s="9">
        <f t="shared" si="61"/>
        <v>0</v>
      </c>
    </row>
    <row r="150" spans="1:46" ht="12.75">
      <c r="A150">
        <v>148</v>
      </c>
      <c r="B150" s="7" t="s">
        <v>370</v>
      </c>
      <c r="C150" s="7" t="s">
        <v>9</v>
      </c>
      <c r="D150" s="3" t="s">
        <v>371</v>
      </c>
      <c r="F150" s="16"/>
      <c r="G150" s="16"/>
      <c r="H150" s="16"/>
      <c r="I150" s="4">
        <f t="shared" si="42"/>
        <v>0</v>
      </c>
      <c r="J150" s="5">
        <f t="shared" si="43"/>
        <v>0</v>
      </c>
      <c r="K150" s="6"/>
      <c r="L150" s="28">
        <v>0</v>
      </c>
      <c r="M150" s="28">
        <v>0</v>
      </c>
      <c r="N150" s="28">
        <v>0</v>
      </c>
      <c r="O150" s="25">
        <v>0</v>
      </c>
      <c r="P150" s="22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>
        <f t="shared" si="44"/>
        <v>0</v>
      </c>
      <c r="AA150">
        <f t="shared" si="45"/>
        <v>0</v>
      </c>
      <c r="AB150" s="13">
        <f t="shared" si="46"/>
        <v>0</v>
      </c>
      <c r="AC150" s="13">
        <f t="shared" si="47"/>
        <v>0</v>
      </c>
      <c r="AD150" s="13">
        <f t="shared" si="48"/>
        <v>0</v>
      </c>
      <c r="AE150" s="9">
        <f t="shared" si="49"/>
        <v>0</v>
      </c>
      <c r="AF150" s="13">
        <f t="shared" si="50"/>
        <v>0</v>
      </c>
      <c r="AG150">
        <f t="shared" si="51"/>
        <v>0</v>
      </c>
      <c r="AH150" s="9">
        <f>ROUND(IF(K150=3%,$J$359*#REF!,0),0)</f>
        <v>0</v>
      </c>
      <c r="AI150" s="9">
        <f t="shared" si="52"/>
        <v>0</v>
      </c>
      <c r="AJ150" s="9">
        <f t="shared" si="53"/>
        <v>0</v>
      </c>
      <c r="AK150" s="9">
        <f t="shared" si="54"/>
        <v>0</v>
      </c>
      <c r="AL150" s="11">
        <f t="shared" si="55"/>
        <v>0</v>
      </c>
      <c r="AM150" s="9">
        <f>IF(K150=3%,ROUND($J$361*#REF!,0),0)</f>
        <v>0</v>
      </c>
      <c r="AN150" s="14">
        <f t="shared" si="56"/>
        <v>0</v>
      </c>
      <c r="AO150" s="14">
        <f t="shared" si="57"/>
        <v>0</v>
      </c>
      <c r="AP150" s="9">
        <f t="shared" si="58"/>
        <v>0</v>
      </c>
      <c r="AQ150" s="14">
        <f t="shared" si="59"/>
        <v>0</v>
      </c>
      <c r="AR150" s="11">
        <f t="shared" si="60"/>
        <v>0</v>
      </c>
      <c r="AS150" s="14">
        <v>0</v>
      </c>
      <c r="AT150" s="9">
        <f t="shared" si="61"/>
        <v>0</v>
      </c>
    </row>
    <row r="151" spans="1:46" ht="12.75">
      <c r="A151">
        <v>149</v>
      </c>
      <c r="B151" s="7" t="s">
        <v>372</v>
      </c>
      <c r="C151" s="7" t="s">
        <v>9</v>
      </c>
      <c r="D151" s="3" t="s">
        <v>373</v>
      </c>
      <c r="F151" s="16"/>
      <c r="G151" s="16"/>
      <c r="H151" s="16"/>
      <c r="I151" s="4">
        <f t="shared" si="42"/>
        <v>0</v>
      </c>
      <c r="J151" s="5">
        <f t="shared" si="43"/>
        <v>0</v>
      </c>
      <c r="K151" s="6"/>
      <c r="L151" s="28">
        <v>0</v>
      </c>
      <c r="M151" s="28">
        <v>0</v>
      </c>
      <c r="N151" s="28">
        <v>0</v>
      </c>
      <c r="O151" s="25">
        <v>0</v>
      </c>
      <c r="P151" s="22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>
        <f t="shared" si="44"/>
        <v>0</v>
      </c>
      <c r="AA151">
        <f t="shared" si="45"/>
        <v>0</v>
      </c>
      <c r="AB151" s="13">
        <f t="shared" si="46"/>
        <v>0</v>
      </c>
      <c r="AC151" s="13">
        <f t="shared" si="47"/>
        <v>0</v>
      </c>
      <c r="AD151" s="13">
        <f t="shared" si="48"/>
        <v>0</v>
      </c>
      <c r="AE151" s="9">
        <f t="shared" si="49"/>
        <v>0</v>
      </c>
      <c r="AF151" s="13">
        <f t="shared" si="50"/>
        <v>0</v>
      </c>
      <c r="AG151">
        <f t="shared" si="51"/>
        <v>0</v>
      </c>
      <c r="AH151" s="9">
        <f>ROUND(IF(K151=3%,$J$359*#REF!,0),0)</f>
        <v>0</v>
      </c>
      <c r="AI151" s="9">
        <f t="shared" si="52"/>
        <v>0</v>
      </c>
      <c r="AJ151" s="9">
        <f t="shared" si="53"/>
        <v>0</v>
      </c>
      <c r="AK151" s="9">
        <f t="shared" si="54"/>
        <v>0</v>
      </c>
      <c r="AL151" s="11">
        <f t="shared" si="55"/>
        <v>0</v>
      </c>
      <c r="AM151" s="9">
        <f>IF(K151=3%,ROUND($J$361*#REF!,0),0)</f>
        <v>0</v>
      </c>
      <c r="AN151" s="14">
        <f t="shared" si="56"/>
        <v>0</v>
      </c>
      <c r="AO151" s="14">
        <f t="shared" si="57"/>
        <v>0</v>
      </c>
      <c r="AP151" s="9">
        <f t="shared" si="58"/>
        <v>0</v>
      </c>
      <c r="AQ151" s="14">
        <f t="shared" si="59"/>
        <v>0</v>
      </c>
      <c r="AR151" s="11">
        <f t="shared" si="60"/>
        <v>0</v>
      </c>
      <c r="AS151" s="14">
        <v>0</v>
      </c>
      <c r="AT151" s="9">
        <f t="shared" si="61"/>
        <v>0</v>
      </c>
    </row>
    <row r="152" spans="1:46" ht="12.75">
      <c r="A152">
        <v>150</v>
      </c>
      <c r="B152" s="7" t="s">
        <v>374</v>
      </c>
      <c r="C152" s="7" t="s">
        <v>9</v>
      </c>
      <c r="D152" s="3" t="s">
        <v>375</v>
      </c>
      <c r="F152" s="16"/>
      <c r="G152" s="16"/>
      <c r="H152" s="16"/>
      <c r="I152" s="4">
        <f t="shared" si="42"/>
        <v>0</v>
      </c>
      <c r="J152" s="5">
        <f t="shared" si="43"/>
        <v>0</v>
      </c>
      <c r="K152" s="6"/>
      <c r="L152" s="28">
        <v>0</v>
      </c>
      <c r="M152" s="28">
        <v>0</v>
      </c>
      <c r="N152" s="28">
        <v>0</v>
      </c>
      <c r="O152" s="25">
        <v>0</v>
      </c>
      <c r="P152" s="22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>
        <f t="shared" si="44"/>
        <v>0</v>
      </c>
      <c r="AA152">
        <f t="shared" si="45"/>
        <v>0</v>
      </c>
      <c r="AB152" s="13">
        <f t="shared" si="46"/>
        <v>0</v>
      </c>
      <c r="AC152" s="13">
        <f t="shared" si="47"/>
        <v>0</v>
      </c>
      <c r="AD152" s="13">
        <f t="shared" si="48"/>
        <v>0</v>
      </c>
      <c r="AE152" s="9">
        <f t="shared" si="49"/>
        <v>0</v>
      </c>
      <c r="AF152" s="13">
        <f t="shared" si="50"/>
        <v>0</v>
      </c>
      <c r="AG152">
        <f t="shared" si="51"/>
        <v>0</v>
      </c>
      <c r="AH152" s="9">
        <f>ROUND(IF(K152=3%,$J$359*#REF!,0),0)</f>
        <v>0</v>
      </c>
      <c r="AI152" s="9">
        <f t="shared" si="52"/>
        <v>0</v>
      </c>
      <c r="AJ152" s="9">
        <f t="shared" si="53"/>
        <v>0</v>
      </c>
      <c r="AK152" s="9">
        <f t="shared" si="54"/>
        <v>0</v>
      </c>
      <c r="AL152" s="11">
        <f t="shared" si="55"/>
        <v>0</v>
      </c>
      <c r="AM152" s="9">
        <f>IF(K152=3%,ROUND($J$361*#REF!,0),0)</f>
        <v>0</v>
      </c>
      <c r="AN152" s="14">
        <f t="shared" si="56"/>
        <v>0</v>
      </c>
      <c r="AO152" s="14">
        <f t="shared" si="57"/>
        <v>0</v>
      </c>
      <c r="AP152" s="9">
        <f t="shared" si="58"/>
        <v>0</v>
      </c>
      <c r="AQ152" s="14">
        <f t="shared" si="59"/>
        <v>0</v>
      </c>
      <c r="AR152" s="11">
        <f t="shared" si="60"/>
        <v>0</v>
      </c>
      <c r="AS152" s="14">
        <v>0</v>
      </c>
      <c r="AT152" s="9">
        <f t="shared" si="61"/>
        <v>0</v>
      </c>
    </row>
    <row r="153" spans="1:46" ht="12.75">
      <c r="A153">
        <v>151</v>
      </c>
      <c r="B153" s="7" t="s">
        <v>376</v>
      </c>
      <c r="C153" s="7" t="s">
        <v>9</v>
      </c>
      <c r="D153" s="3" t="s">
        <v>377</v>
      </c>
      <c r="F153" s="16"/>
      <c r="G153" s="16"/>
      <c r="H153" s="16"/>
      <c r="I153" s="4">
        <f t="shared" si="42"/>
        <v>0</v>
      </c>
      <c r="J153" s="5">
        <f t="shared" si="43"/>
        <v>0</v>
      </c>
      <c r="K153" s="6"/>
      <c r="L153" s="28">
        <v>0</v>
      </c>
      <c r="M153" s="28">
        <v>0</v>
      </c>
      <c r="N153" s="28">
        <v>0</v>
      </c>
      <c r="O153" s="25">
        <v>0</v>
      </c>
      <c r="P153" s="22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>
        <f t="shared" si="44"/>
        <v>0</v>
      </c>
      <c r="AA153">
        <f t="shared" si="45"/>
        <v>0</v>
      </c>
      <c r="AB153" s="13">
        <f t="shared" si="46"/>
        <v>0</v>
      </c>
      <c r="AC153" s="13">
        <f t="shared" si="47"/>
        <v>0</v>
      </c>
      <c r="AD153" s="13">
        <f t="shared" si="48"/>
        <v>0</v>
      </c>
      <c r="AE153" s="9">
        <f t="shared" si="49"/>
        <v>0</v>
      </c>
      <c r="AF153" s="13">
        <f t="shared" si="50"/>
        <v>0</v>
      </c>
      <c r="AG153">
        <f t="shared" si="51"/>
        <v>0</v>
      </c>
      <c r="AH153" s="9">
        <f>ROUND(IF(K153=3%,$J$359*#REF!,0),0)</f>
        <v>0</v>
      </c>
      <c r="AI153" s="9">
        <f t="shared" si="52"/>
        <v>0</v>
      </c>
      <c r="AJ153" s="9">
        <f t="shared" si="53"/>
        <v>0</v>
      </c>
      <c r="AK153" s="9">
        <f t="shared" si="54"/>
        <v>0</v>
      </c>
      <c r="AL153" s="11">
        <f t="shared" si="55"/>
        <v>0</v>
      </c>
      <c r="AM153" s="9">
        <f>IF(K153=3%,ROUND($J$361*#REF!,0),0)</f>
        <v>0</v>
      </c>
      <c r="AN153" s="14">
        <f t="shared" si="56"/>
        <v>0</v>
      </c>
      <c r="AO153" s="14">
        <f t="shared" si="57"/>
        <v>0</v>
      </c>
      <c r="AP153" s="9">
        <f t="shared" si="58"/>
        <v>0</v>
      </c>
      <c r="AQ153" s="14">
        <f t="shared" si="59"/>
        <v>0</v>
      </c>
      <c r="AR153" s="11">
        <f t="shared" si="60"/>
        <v>0</v>
      </c>
      <c r="AS153" s="14">
        <v>0</v>
      </c>
      <c r="AT153" s="9">
        <f t="shared" si="61"/>
        <v>0</v>
      </c>
    </row>
    <row r="154" spans="1:46" ht="12.75">
      <c r="A154">
        <v>152</v>
      </c>
      <c r="B154" s="7" t="s">
        <v>378</v>
      </c>
      <c r="C154" s="7" t="s">
        <v>9</v>
      </c>
      <c r="D154" s="3" t="s">
        <v>379</v>
      </c>
      <c r="E154">
        <v>2008</v>
      </c>
      <c r="F154" s="17">
        <v>306463.02</v>
      </c>
      <c r="G154" s="17">
        <v>21266.17</v>
      </c>
      <c r="H154" s="17">
        <v>175.35</v>
      </c>
      <c r="I154" s="4">
        <f t="shared" si="42"/>
        <v>285021.50000000006</v>
      </c>
      <c r="J154" s="5">
        <f t="shared" si="43"/>
        <v>285022</v>
      </c>
      <c r="K154" s="6">
        <v>0.03</v>
      </c>
      <c r="L154" s="28">
        <v>76465</v>
      </c>
      <c r="M154" s="28">
        <v>32353</v>
      </c>
      <c r="N154" s="28">
        <v>18898</v>
      </c>
      <c r="O154" s="25">
        <v>127816</v>
      </c>
      <c r="P154" s="22">
        <v>0.4481</v>
      </c>
      <c r="Q154" s="9">
        <v>0</v>
      </c>
      <c r="R154" s="9">
        <v>0</v>
      </c>
      <c r="S154" s="9">
        <v>0</v>
      </c>
      <c r="T154" s="9">
        <v>0</v>
      </c>
      <c r="U154" s="9">
        <v>231513.04</v>
      </c>
      <c r="V154" s="9">
        <v>155970</v>
      </c>
      <c r="W154" s="9">
        <v>128347</v>
      </c>
      <c r="X154" s="9">
        <v>124276</v>
      </c>
      <c r="Y154" s="9">
        <v>127816</v>
      </c>
      <c r="Z154">
        <f t="shared" si="44"/>
        <v>26.83</v>
      </c>
      <c r="AA154" t="e">
        <f t="shared" si="45"/>
        <v>#REF!</v>
      </c>
      <c r="AB154" s="13">
        <f t="shared" si="46"/>
        <v>76465.01397</v>
      </c>
      <c r="AC154" s="13">
        <f t="shared" si="47"/>
        <v>76465.01397</v>
      </c>
      <c r="AD154" s="13">
        <f t="shared" si="48"/>
        <v>0.01396999999997206</v>
      </c>
      <c r="AE154" s="9">
        <f t="shared" si="49"/>
        <v>76465</v>
      </c>
      <c r="AF154" s="13">
        <f t="shared" si="50"/>
        <v>-0.01396999999997206</v>
      </c>
      <c r="AG154">
        <f t="shared" si="51"/>
        <v>26.83</v>
      </c>
      <c r="AH154" s="9" t="e">
        <f>ROUND(IF(K154=3%,$J$359*#REF!,0),0)</f>
        <v>#REF!</v>
      </c>
      <c r="AI154" s="9" t="e">
        <f t="shared" si="52"/>
        <v>#REF!</v>
      </c>
      <c r="AJ154" s="9" t="e">
        <f t="shared" si="53"/>
        <v>#REF!</v>
      </c>
      <c r="AK154" s="9" t="e">
        <f t="shared" si="54"/>
        <v>#REF!</v>
      </c>
      <c r="AL154" s="11" t="e">
        <f t="shared" si="55"/>
        <v>#REF!</v>
      </c>
      <c r="AM154" s="9" t="e">
        <f>IF(K154=3%,ROUND($J$361*#REF!,0),0)</f>
        <v>#REF!</v>
      </c>
      <c r="AN154" s="14" t="e">
        <f t="shared" si="56"/>
        <v>#REF!</v>
      </c>
      <c r="AO154" s="14" t="e">
        <f t="shared" si="57"/>
        <v>#REF!</v>
      </c>
      <c r="AP154" s="9" t="e">
        <f t="shared" si="58"/>
        <v>#REF!</v>
      </c>
      <c r="AQ154" s="14" t="e">
        <f t="shared" si="59"/>
        <v>#REF!</v>
      </c>
      <c r="AR154" s="11" t="e">
        <f t="shared" si="60"/>
        <v>#REF!</v>
      </c>
      <c r="AS154" s="14">
        <v>100</v>
      </c>
      <c r="AT154" s="9" t="e">
        <f t="shared" si="61"/>
        <v>#REF!</v>
      </c>
    </row>
    <row r="155" spans="1:46" ht="12.75">
      <c r="A155">
        <v>153</v>
      </c>
      <c r="B155" s="7" t="s">
        <v>380</v>
      </c>
      <c r="C155" s="7" t="s">
        <v>9</v>
      </c>
      <c r="D155" s="3" t="s">
        <v>381</v>
      </c>
      <c r="F155" s="16"/>
      <c r="G155" s="16"/>
      <c r="H155" s="16"/>
      <c r="I155" s="4">
        <f t="shared" si="42"/>
        <v>0</v>
      </c>
      <c r="J155" s="5">
        <f t="shared" si="43"/>
        <v>0</v>
      </c>
      <c r="K155" s="6"/>
      <c r="L155" s="28">
        <v>0</v>
      </c>
      <c r="M155" s="28">
        <v>0</v>
      </c>
      <c r="N155" s="28">
        <v>0</v>
      </c>
      <c r="O155" s="25">
        <v>0</v>
      </c>
      <c r="P155" s="22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>
        <f t="shared" si="44"/>
        <v>0</v>
      </c>
      <c r="AA155">
        <f t="shared" si="45"/>
        <v>0</v>
      </c>
      <c r="AB155" s="13">
        <f t="shared" si="46"/>
        <v>0</v>
      </c>
      <c r="AC155" s="13">
        <f t="shared" si="47"/>
        <v>0</v>
      </c>
      <c r="AD155" s="13">
        <f t="shared" si="48"/>
        <v>0</v>
      </c>
      <c r="AE155" s="9">
        <f t="shared" si="49"/>
        <v>0</v>
      </c>
      <c r="AF155" s="13">
        <f t="shared" si="50"/>
        <v>0</v>
      </c>
      <c r="AG155">
        <f t="shared" si="51"/>
        <v>0</v>
      </c>
      <c r="AH155" s="9">
        <f>ROUND(IF(K155=3%,$J$359*#REF!,0),0)</f>
        <v>0</v>
      </c>
      <c r="AI155" s="9">
        <f t="shared" si="52"/>
        <v>0</v>
      </c>
      <c r="AJ155" s="9">
        <f t="shared" si="53"/>
        <v>0</v>
      </c>
      <c r="AK155" s="9">
        <f t="shared" si="54"/>
        <v>0</v>
      </c>
      <c r="AL155" s="11">
        <f t="shared" si="55"/>
        <v>0</v>
      </c>
      <c r="AM155" s="9">
        <f>IF(K155=3%,ROUND($J$361*#REF!,0),0)</f>
        <v>0</v>
      </c>
      <c r="AN155" s="14">
        <f t="shared" si="56"/>
        <v>0</v>
      </c>
      <c r="AO155" s="14">
        <f t="shared" si="57"/>
        <v>0</v>
      </c>
      <c r="AP155" s="9">
        <f t="shared" si="58"/>
        <v>0</v>
      </c>
      <c r="AQ155" s="14">
        <f t="shared" si="59"/>
        <v>0</v>
      </c>
      <c r="AR155" s="11">
        <f t="shared" si="60"/>
        <v>0</v>
      </c>
      <c r="AS155" s="14">
        <v>0</v>
      </c>
      <c r="AT155" s="9">
        <f t="shared" si="61"/>
        <v>0</v>
      </c>
    </row>
    <row r="156" spans="1:46" ht="12.75">
      <c r="A156">
        <v>154</v>
      </c>
      <c r="B156" s="7" t="s">
        <v>65</v>
      </c>
      <c r="C156" s="7" t="s">
        <v>9</v>
      </c>
      <c r="D156" s="3" t="s">
        <v>66</v>
      </c>
      <c r="E156">
        <v>2003</v>
      </c>
      <c r="F156" s="17">
        <v>84775.12</v>
      </c>
      <c r="G156" s="17">
        <v>1742.89</v>
      </c>
      <c r="H156" s="17">
        <v>0</v>
      </c>
      <c r="I156" s="4">
        <f t="shared" si="42"/>
        <v>83032.23</v>
      </c>
      <c r="J156" s="5">
        <f t="shared" si="43"/>
        <v>83032</v>
      </c>
      <c r="K156" s="6">
        <v>0.03</v>
      </c>
      <c r="L156" s="28">
        <v>22276</v>
      </c>
      <c r="M156" s="28">
        <v>48529</v>
      </c>
      <c r="N156" s="28">
        <v>12227</v>
      </c>
      <c r="O156" s="25">
        <v>83032</v>
      </c>
      <c r="P156" s="22">
        <v>1</v>
      </c>
      <c r="Q156" s="9">
        <v>47522</v>
      </c>
      <c r="R156" s="9">
        <v>56315</v>
      </c>
      <c r="S156" s="9">
        <v>63691</v>
      </c>
      <c r="T156" s="9">
        <v>69571</v>
      </c>
      <c r="U156" s="9">
        <v>73515.68</v>
      </c>
      <c r="V156" s="9">
        <v>76976</v>
      </c>
      <c r="W156" s="9">
        <v>79663</v>
      </c>
      <c r="X156" s="9">
        <v>82325</v>
      </c>
      <c r="Y156" s="9">
        <v>83032</v>
      </c>
      <c r="Z156">
        <f t="shared" si="44"/>
        <v>26.83</v>
      </c>
      <c r="AA156" t="e">
        <f t="shared" si="45"/>
        <v>#REF!</v>
      </c>
      <c r="AB156" s="13">
        <f t="shared" si="46"/>
        <v>22275.62448</v>
      </c>
      <c r="AC156" s="13">
        <f t="shared" si="47"/>
        <v>22275.62448</v>
      </c>
      <c r="AD156" s="13">
        <f t="shared" si="48"/>
        <v>-0.3755200000014156</v>
      </c>
      <c r="AE156" s="9">
        <f t="shared" si="49"/>
        <v>22276</v>
      </c>
      <c r="AF156" s="13">
        <f t="shared" si="50"/>
        <v>0.3755200000014156</v>
      </c>
      <c r="AG156">
        <f t="shared" si="51"/>
        <v>26.83</v>
      </c>
      <c r="AH156" s="9" t="e">
        <f>ROUND(IF(K156=3%,$J$359*#REF!,0),0)</f>
        <v>#REF!</v>
      </c>
      <c r="AI156" s="9" t="e">
        <f t="shared" si="52"/>
        <v>#REF!</v>
      </c>
      <c r="AJ156" s="9" t="e">
        <f t="shared" si="53"/>
        <v>#REF!</v>
      </c>
      <c r="AK156" s="9" t="e">
        <f t="shared" si="54"/>
        <v>#REF!</v>
      </c>
      <c r="AL156" s="11" t="e">
        <f t="shared" si="55"/>
        <v>#REF!</v>
      </c>
      <c r="AM156" s="9" t="e">
        <f>IF(K156=3%,ROUND($J$361*#REF!,0),0)</f>
        <v>#REF!</v>
      </c>
      <c r="AN156" s="14" t="e">
        <f t="shared" si="56"/>
        <v>#REF!</v>
      </c>
      <c r="AO156" s="14" t="e">
        <f t="shared" si="57"/>
        <v>#REF!</v>
      </c>
      <c r="AP156" s="9" t="e">
        <f t="shared" si="58"/>
        <v>#REF!</v>
      </c>
      <c r="AQ156" s="14" t="e">
        <f t="shared" si="59"/>
        <v>#REF!</v>
      </c>
      <c r="AR156" s="11" t="e">
        <f t="shared" si="60"/>
        <v>#REF!</v>
      </c>
      <c r="AS156" s="14">
        <v>0</v>
      </c>
      <c r="AT156" s="9" t="e">
        <f t="shared" si="61"/>
        <v>#REF!</v>
      </c>
    </row>
    <row r="157" spans="1:46" ht="12.75">
      <c r="A157">
        <v>155</v>
      </c>
      <c r="B157" s="7" t="s">
        <v>382</v>
      </c>
      <c r="C157" s="7" t="s">
        <v>9</v>
      </c>
      <c r="D157" s="3" t="s">
        <v>383</v>
      </c>
      <c r="E157">
        <v>2007</v>
      </c>
      <c r="F157" s="17">
        <v>3406638.36</v>
      </c>
      <c r="G157" s="17">
        <v>40297.18</v>
      </c>
      <c r="H157" s="17">
        <v>21969.9</v>
      </c>
      <c r="I157" s="4">
        <f t="shared" si="42"/>
        <v>3344371.28</v>
      </c>
      <c r="J157" s="5">
        <f t="shared" si="43"/>
        <v>3344371</v>
      </c>
      <c r="K157" s="6">
        <v>0.03</v>
      </c>
      <c r="L157" s="28">
        <v>897220</v>
      </c>
      <c r="M157" s="28">
        <v>20221</v>
      </c>
      <c r="N157" s="28">
        <v>11811</v>
      </c>
      <c r="O157" s="25">
        <v>929507</v>
      </c>
      <c r="P157" s="22">
        <v>0.2779</v>
      </c>
      <c r="Q157" s="9">
        <v>0</v>
      </c>
      <c r="R157" s="9">
        <v>0</v>
      </c>
      <c r="S157" s="9">
        <v>0</v>
      </c>
      <c r="T157" s="9">
        <v>2556362</v>
      </c>
      <c r="U157" s="9">
        <v>1927708</v>
      </c>
      <c r="V157" s="9">
        <v>1060390</v>
      </c>
      <c r="W157" s="9">
        <v>858729</v>
      </c>
      <c r="X157" s="9">
        <v>885463</v>
      </c>
      <c r="Y157" s="9">
        <v>929507</v>
      </c>
      <c r="Z157">
        <f t="shared" si="44"/>
        <v>26.83</v>
      </c>
      <c r="AA157" t="e">
        <f t="shared" si="45"/>
        <v>#REF!</v>
      </c>
      <c r="AB157" s="13">
        <f t="shared" si="46"/>
        <v>897219.77684</v>
      </c>
      <c r="AC157" s="13">
        <f t="shared" si="47"/>
        <v>897219.77684</v>
      </c>
      <c r="AD157" s="13">
        <f t="shared" si="48"/>
        <v>-0.22316000005230308</v>
      </c>
      <c r="AE157" s="9">
        <f t="shared" si="49"/>
        <v>897220</v>
      </c>
      <c r="AF157" s="13">
        <f t="shared" si="50"/>
        <v>0.22316000005230308</v>
      </c>
      <c r="AG157">
        <f t="shared" si="51"/>
        <v>26.83</v>
      </c>
      <c r="AH157" s="9" t="e">
        <f>ROUND(IF(K157=3%,$J$359*#REF!,0),0)</f>
        <v>#REF!</v>
      </c>
      <c r="AI157" s="9" t="e">
        <f t="shared" si="52"/>
        <v>#REF!</v>
      </c>
      <c r="AJ157" s="9" t="e">
        <f t="shared" si="53"/>
        <v>#REF!</v>
      </c>
      <c r="AK157" s="9" t="e">
        <f t="shared" si="54"/>
        <v>#REF!</v>
      </c>
      <c r="AL157" s="11" t="e">
        <f t="shared" si="55"/>
        <v>#REF!</v>
      </c>
      <c r="AM157" s="9" t="e">
        <f>IF(K157=3%,ROUND($J$361*#REF!,0),0)</f>
        <v>#REF!</v>
      </c>
      <c r="AN157" s="14" t="e">
        <f t="shared" si="56"/>
        <v>#REF!</v>
      </c>
      <c r="AO157" s="14" t="e">
        <f t="shared" si="57"/>
        <v>#REF!</v>
      </c>
      <c r="AP157" s="9" t="e">
        <f t="shared" si="58"/>
        <v>#REF!</v>
      </c>
      <c r="AQ157" s="14" t="e">
        <f t="shared" si="59"/>
        <v>#REF!</v>
      </c>
      <c r="AR157" s="11" t="e">
        <f t="shared" si="60"/>
        <v>#REF!</v>
      </c>
      <c r="AS157" s="14">
        <v>255</v>
      </c>
      <c r="AT157" s="9" t="e">
        <f t="shared" si="61"/>
        <v>#REF!</v>
      </c>
    </row>
    <row r="158" spans="1:46" ht="12.75">
      <c r="A158">
        <v>156</v>
      </c>
      <c r="B158" s="7" t="s">
        <v>384</v>
      </c>
      <c r="C158" s="7" t="s">
        <v>9</v>
      </c>
      <c r="D158" s="3" t="s">
        <v>385</v>
      </c>
      <c r="F158" s="16"/>
      <c r="G158" s="16"/>
      <c r="H158" s="16"/>
      <c r="I158" s="4">
        <f t="shared" si="42"/>
        <v>0</v>
      </c>
      <c r="J158" s="5">
        <f t="shared" si="43"/>
        <v>0</v>
      </c>
      <c r="K158" s="6"/>
      <c r="L158" s="28">
        <v>0</v>
      </c>
      <c r="M158" s="28">
        <v>0</v>
      </c>
      <c r="N158" s="28">
        <v>0</v>
      </c>
      <c r="O158" s="25">
        <v>0</v>
      </c>
      <c r="P158" s="22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>
        <f t="shared" si="44"/>
        <v>0</v>
      </c>
      <c r="AA158">
        <f t="shared" si="45"/>
        <v>0</v>
      </c>
      <c r="AB158" s="13">
        <f t="shared" si="46"/>
        <v>0</v>
      </c>
      <c r="AC158" s="13">
        <f t="shared" si="47"/>
        <v>0</v>
      </c>
      <c r="AD158" s="13">
        <f t="shared" si="48"/>
        <v>0</v>
      </c>
      <c r="AE158" s="9">
        <f t="shared" si="49"/>
        <v>0</v>
      </c>
      <c r="AF158" s="13">
        <f t="shared" si="50"/>
        <v>0</v>
      </c>
      <c r="AG158">
        <f t="shared" si="51"/>
        <v>0</v>
      </c>
      <c r="AH158" s="9">
        <f>ROUND(IF(K158=3%,$J$359*#REF!,0),0)</f>
        <v>0</v>
      </c>
      <c r="AI158" s="9">
        <f t="shared" si="52"/>
        <v>0</v>
      </c>
      <c r="AJ158" s="9">
        <f t="shared" si="53"/>
        <v>0</v>
      </c>
      <c r="AK158" s="9">
        <f t="shared" si="54"/>
        <v>0</v>
      </c>
      <c r="AL158" s="11">
        <f t="shared" si="55"/>
        <v>0</v>
      </c>
      <c r="AM158" s="9">
        <f>IF(K158=3%,ROUND($J$361*#REF!,0),0)</f>
        <v>0</v>
      </c>
      <c r="AN158" s="14">
        <f t="shared" si="56"/>
        <v>0</v>
      </c>
      <c r="AO158" s="14">
        <f t="shared" si="57"/>
        <v>0</v>
      </c>
      <c r="AP158" s="9">
        <f t="shared" si="58"/>
        <v>0</v>
      </c>
      <c r="AQ158" s="14">
        <f t="shared" si="59"/>
        <v>0</v>
      </c>
      <c r="AR158" s="11">
        <f t="shared" si="60"/>
        <v>0</v>
      </c>
      <c r="AS158" s="14">
        <v>0</v>
      </c>
      <c r="AT158" s="9">
        <f t="shared" si="61"/>
        <v>0</v>
      </c>
    </row>
    <row r="159" spans="1:46" ht="12.75">
      <c r="A159">
        <v>157</v>
      </c>
      <c r="B159" s="7" t="s">
        <v>67</v>
      </c>
      <c r="C159" s="7" t="s">
        <v>9</v>
      </c>
      <c r="D159" s="3" t="s">
        <v>68</v>
      </c>
      <c r="E159">
        <v>2005</v>
      </c>
      <c r="F159" s="17">
        <v>642585.76</v>
      </c>
      <c r="G159" s="17">
        <v>1758.49</v>
      </c>
      <c r="H159" s="17">
        <v>0</v>
      </c>
      <c r="I159" s="4">
        <f t="shared" si="42"/>
        <v>640827.27</v>
      </c>
      <c r="J159" s="5">
        <f t="shared" si="43"/>
        <v>640827</v>
      </c>
      <c r="K159" s="6">
        <v>0.03</v>
      </c>
      <c r="L159" s="28">
        <v>171919</v>
      </c>
      <c r="M159" s="28">
        <v>28309</v>
      </c>
      <c r="N159" s="28">
        <v>16535</v>
      </c>
      <c r="O159" s="25">
        <v>216875</v>
      </c>
      <c r="P159" s="22">
        <v>0.3383</v>
      </c>
      <c r="Q159" s="9">
        <v>220879</v>
      </c>
      <c r="R159" s="9">
        <v>461436</v>
      </c>
      <c r="S159" s="9">
        <v>500519</v>
      </c>
      <c r="T159" s="9">
        <v>517657</v>
      </c>
      <c r="U159" s="9">
        <v>420180</v>
      </c>
      <c r="V159" s="9">
        <v>246798</v>
      </c>
      <c r="W159" s="9">
        <v>195935</v>
      </c>
      <c r="X159" s="9">
        <v>206190</v>
      </c>
      <c r="Y159" s="9">
        <v>216875</v>
      </c>
      <c r="Z159">
        <f t="shared" si="44"/>
        <v>26.83</v>
      </c>
      <c r="AA159" t="e">
        <f t="shared" si="45"/>
        <v>#REF!</v>
      </c>
      <c r="AB159" s="13">
        <f>ROUND(($J$357/$J$355)*J159,5)-1</f>
        <v>171918.52027</v>
      </c>
      <c r="AC159" s="13">
        <f t="shared" si="47"/>
        <v>171919.52027</v>
      </c>
      <c r="AD159" s="13">
        <f t="shared" si="48"/>
        <v>0.5202700000081677</v>
      </c>
      <c r="AE159" s="9">
        <f t="shared" si="49"/>
        <v>171919</v>
      </c>
      <c r="AF159" s="13">
        <f t="shared" si="50"/>
        <v>0.4797299999918323</v>
      </c>
      <c r="AG159">
        <f t="shared" si="51"/>
        <v>26.83</v>
      </c>
      <c r="AH159" s="9" t="e">
        <f>ROUND(IF(K159=3%,$J$359*#REF!,0),0)</f>
        <v>#REF!</v>
      </c>
      <c r="AI159" s="9" t="e">
        <f t="shared" si="52"/>
        <v>#REF!</v>
      </c>
      <c r="AJ159" s="9" t="e">
        <f t="shared" si="53"/>
        <v>#REF!</v>
      </c>
      <c r="AK159" s="9" t="e">
        <f t="shared" si="54"/>
        <v>#REF!</v>
      </c>
      <c r="AL159" s="11" t="e">
        <f t="shared" si="55"/>
        <v>#REF!</v>
      </c>
      <c r="AM159" s="9" t="e">
        <f>IF(K159=3%,ROUND($J$361*#REF!,0),0)</f>
        <v>#REF!</v>
      </c>
      <c r="AN159" s="14" t="e">
        <f t="shared" si="56"/>
        <v>#REF!</v>
      </c>
      <c r="AO159" s="14" t="e">
        <f t="shared" si="57"/>
        <v>#REF!</v>
      </c>
      <c r="AP159" s="9" t="e">
        <f t="shared" si="58"/>
        <v>#REF!</v>
      </c>
      <c r="AQ159" s="14" t="e">
        <f t="shared" si="59"/>
        <v>#REF!</v>
      </c>
      <c r="AR159" s="11" t="e">
        <f t="shared" si="60"/>
        <v>#REF!</v>
      </c>
      <c r="AS159" s="14">
        <v>112</v>
      </c>
      <c r="AT159" s="9" t="e">
        <f t="shared" si="61"/>
        <v>#REF!</v>
      </c>
    </row>
    <row r="160" spans="1:46" ht="12.75">
      <c r="A160">
        <v>158</v>
      </c>
      <c r="B160" s="7" t="s">
        <v>386</v>
      </c>
      <c r="C160" s="7" t="s">
        <v>9</v>
      </c>
      <c r="D160" s="3" t="s">
        <v>387</v>
      </c>
      <c r="E160">
        <v>2008</v>
      </c>
      <c r="F160" s="17">
        <v>135647.61</v>
      </c>
      <c r="G160" s="17">
        <v>1552.9</v>
      </c>
      <c r="H160" s="17">
        <v>0</v>
      </c>
      <c r="I160" s="4">
        <f t="shared" si="42"/>
        <v>134094.71</v>
      </c>
      <c r="J160" s="5">
        <f t="shared" si="43"/>
        <v>134095</v>
      </c>
      <c r="K160" s="6">
        <v>0.01</v>
      </c>
      <c r="L160" s="28">
        <v>35975</v>
      </c>
      <c r="M160" s="28">
        <v>0</v>
      </c>
      <c r="N160" s="28">
        <v>0</v>
      </c>
      <c r="O160" s="25">
        <v>35983</v>
      </c>
      <c r="P160" s="22">
        <v>0.2683</v>
      </c>
      <c r="Q160" s="9">
        <v>0</v>
      </c>
      <c r="R160" s="9">
        <v>0</v>
      </c>
      <c r="S160" s="9">
        <v>0</v>
      </c>
      <c r="T160" s="9">
        <v>0</v>
      </c>
      <c r="U160" s="9">
        <v>79393</v>
      </c>
      <c r="V160" s="9">
        <v>40563</v>
      </c>
      <c r="W160" s="9">
        <v>32833</v>
      </c>
      <c r="X160" s="9">
        <v>33652</v>
      </c>
      <c r="Y160" s="9">
        <v>35983</v>
      </c>
      <c r="Z160">
        <f t="shared" si="44"/>
        <v>26.83</v>
      </c>
      <c r="AA160">
        <f t="shared" si="45"/>
        <v>26.83</v>
      </c>
      <c r="AB160" s="13">
        <f aca="true" t="shared" si="62" ref="AB160:AB191">ROUND(($J$357/$J$355)*J160,5)</f>
        <v>35974.68283</v>
      </c>
      <c r="AC160" s="13">
        <f t="shared" si="47"/>
        <v>35974.68283</v>
      </c>
      <c r="AD160" s="13">
        <f t="shared" si="48"/>
        <v>-0.3171700000020792</v>
      </c>
      <c r="AE160" s="9">
        <f t="shared" si="49"/>
        <v>35975</v>
      </c>
      <c r="AF160" s="13">
        <f t="shared" si="50"/>
        <v>0.3171700000020792</v>
      </c>
      <c r="AG160">
        <f t="shared" si="51"/>
        <v>26.83</v>
      </c>
      <c r="AH160" s="9">
        <f>ROUND(IF(K160=3%,$J$359*#REF!,0),0)</f>
        <v>0</v>
      </c>
      <c r="AI160" s="9">
        <f t="shared" si="52"/>
        <v>35975</v>
      </c>
      <c r="AJ160" s="9">
        <f t="shared" si="53"/>
        <v>0</v>
      </c>
      <c r="AK160" s="9">
        <f t="shared" si="54"/>
        <v>35975</v>
      </c>
      <c r="AL160" s="11">
        <f t="shared" si="55"/>
        <v>26.83</v>
      </c>
      <c r="AM160" s="9">
        <f>IF(K160=3%,ROUND($J$361*#REF!,0),0)</f>
        <v>0</v>
      </c>
      <c r="AN160" s="14">
        <f t="shared" si="56"/>
        <v>35975</v>
      </c>
      <c r="AO160" s="14">
        <f t="shared" si="57"/>
        <v>0</v>
      </c>
      <c r="AP160" s="9">
        <f t="shared" si="58"/>
        <v>35975</v>
      </c>
      <c r="AQ160" s="14">
        <f t="shared" si="59"/>
        <v>0</v>
      </c>
      <c r="AR160" s="11">
        <f t="shared" si="60"/>
        <v>26.83</v>
      </c>
      <c r="AS160" s="14">
        <v>8</v>
      </c>
      <c r="AT160" s="9">
        <f t="shared" si="61"/>
        <v>35983</v>
      </c>
    </row>
    <row r="161" spans="1:46" ht="12.75">
      <c r="A161">
        <v>159</v>
      </c>
      <c r="B161" s="7" t="s">
        <v>388</v>
      </c>
      <c r="C161" s="7" t="s">
        <v>9</v>
      </c>
      <c r="D161" s="3" t="s">
        <v>389</v>
      </c>
      <c r="E161">
        <v>2007</v>
      </c>
      <c r="F161" s="17">
        <v>296481.27</v>
      </c>
      <c r="G161" s="17">
        <v>1733.42</v>
      </c>
      <c r="H161" s="17">
        <v>842.06</v>
      </c>
      <c r="I161" s="4">
        <f t="shared" si="42"/>
        <v>293905.79000000004</v>
      </c>
      <c r="J161" s="5">
        <f t="shared" si="43"/>
        <v>293906</v>
      </c>
      <c r="K161" s="6">
        <v>0.01</v>
      </c>
      <c r="L161" s="28">
        <v>78848</v>
      </c>
      <c r="M161" s="28">
        <v>0</v>
      </c>
      <c r="N161" s="28">
        <v>0</v>
      </c>
      <c r="O161" s="25">
        <v>78866</v>
      </c>
      <c r="P161" s="22">
        <v>0.2683</v>
      </c>
      <c r="Q161" s="9">
        <v>0</v>
      </c>
      <c r="R161" s="9">
        <v>0</v>
      </c>
      <c r="S161" s="9">
        <v>0</v>
      </c>
      <c r="T161" s="9">
        <v>235644</v>
      </c>
      <c r="U161" s="9">
        <v>175176</v>
      </c>
      <c r="V161" s="9">
        <v>93558</v>
      </c>
      <c r="W161" s="9">
        <v>73980</v>
      </c>
      <c r="X161" s="9">
        <v>74628</v>
      </c>
      <c r="Y161" s="9">
        <v>78866</v>
      </c>
      <c r="Z161">
        <f t="shared" si="44"/>
        <v>26.83</v>
      </c>
      <c r="AA161">
        <f t="shared" si="45"/>
        <v>26.83</v>
      </c>
      <c r="AB161" s="13">
        <f t="shared" si="62"/>
        <v>78848.39204</v>
      </c>
      <c r="AC161" s="13">
        <f t="shared" si="47"/>
        <v>78848.39204</v>
      </c>
      <c r="AD161" s="13">
        <f t="shared" si="48"/>
        <v>0.39204000000609085</v>
      </c>
      <c r="AE161" s="9">
        <f t="shared" si="49"/>
        <v>78848</v>
      </c>
      <c r="AF161" s="13">
        <f t="shared" si="50"/>
        <v>-0.39204000000609085</v>
      </c>
      <c r="AG161">
        <f t="shared" si="51"/>
        <v>26.83</v>
      </c>
      <c r="AH161" s="9">
        <f>ROUND(IF(K161=3%,$J$359*#REF!,0),0)</f>
        <v>0</v>
      </c>
      <c r="AI161" s="9">
        <f t="shared" si="52"/>
        <v>78848</v>
      </c>
      <c r="AJ161" s="9">
        <f t="shared" si="53"/>
        <v>0</v>
      </c>
      <c r="AK161" s="9">
        <f t="shared" si="54"/>
        <v>78848</v>
      </c>
      <c r="AL161" s="11">
        <f t="shared" si="55"/>
        <v>26.83</v>
      </c>
      <c r="AM161" s="9">
        <f>IF(K161=3%,ROUND($J$361*#REF!,0),0)</f>
        <v>0</v>
      </c>
      <c r="AN161" s="14">
        <f t="shared" si="56"/>
        <v>78848</v>
      </c>
      <c r="AO161" s="14">
        <f t="shared" si="57"/>
        <v>0</v>
      </c>
      <c r="AP161" s="9">
        <f t="shared" si="58"/>
        <v>78848</v>
      </c>
      <c r="AQ161" s="14">
        <f t="shared" si="59"/>
        <v>0</v>
      </c>
      <c r="AR161" s="11">
        <f t="shared" si="60"/>
        <v>26.83</v>
      </c>
      <c r="AS161" s="14">
        <v>18</v>
      </c>
      <c r="AT161" s="9">
        <f t="shared" si="61"/>
        <v>78866</v>
      </c>
    </row>
    <row r="162" spans="1:46" ht="12.75">
      <c r="A162">
        <v>160</v>
      </c>
      <c r="B162" s="7" t="s">
        <v>390</v>
      </c>
      <c r="C162" s="7" t="s">
        <v>9</v>
      </c>
      <c r="D162" s="3" t="s">
        <v>391</v>
      </c>
      <c r="F162" s="16"/>
      <c r="G162" s="16"/>
      <c r="H162" s="16"/>
      <c r="I162" s="4">
        <f t="shared" si="42"/>
        <v>0</v>
      </c>
      <c r="J162" s="5">
        <f t="shared" si="43"/>
        <v>0</v>
      </c>
      <c r="K162" s="6"/>
      <c r="L162" s="28">
        <v>0</v>
      </c>
      <c r="M162" s="28">
        <v>0</v>
      </c>
      <c r="N162" s="28">
        <v>0</v>
      </c>
      <c r="O162" s="25">
        <v>0</v>
      </c>
      <c r="P162" s="22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>
        <f t="shared" si="44"/>
        <v>0</v>
      </c>
      <c r="AA162">
        <f t="shared" si="45"/>
        <v>0</v>
      </c>
      <c r="AB162" s="13">
        <f t="shared" si="62"/>
        <v>0</v>
      </c>
      <c r="AC162" s="13">
        <f t="shared" si="47"/>
        <v>0</v>
      </c>
      <c r="AD162" s="13">
        <f t="shared" si="48"/>
        <v>0</v>
      </c>
      <c r="AE162" s="9">
        <f t="shared" si="49"/>
        <v>0</v>
      </c>
      <c r="AF162" s="13">
        <f t="shared" si="50"/>
        <v>0</v>
      </c>
      <c r="AG162">
        <f t="shared" si="51"/>
        <v>0</v>
      </c>
      <c r="AH162" s="9">
        <f>ROUND(IF(K162=3%,$J$359*#REF!,0),0)</f>
        <v>0</v>
      </c>
      <c r="AI162" s="9">
        <f t="shared" si="52"/>
        <v>0</v>
      </c>
      <c r="AJ162" s="9">
        <f t="shared" si="53"/>
        <v>0</v>
      </c>
      <c r="AK162" s="9">
        <f t="shared" si="54"/>
        <v>0</v>
      </c>
      <c r="AL162" s="11">
        <f t="shared" si="55"/>
        <v>0</v>
      </c>
      <c r="AM162" s="9">
        <f>IF(K162=3%,ROUND($J$361*#REF!,0),0)</f>
        <v>0</v>
      </c>
      <c r="AN162" s="14">
        <f t="shared" si="56"/>
        <v>0</v>
      </c>
      <c r="AO162" s="14">
        <f t="shared" si="57"/>
        <v>0</v>
      </c>
      <c r="AP162" s="9">
        <f t="shared" si="58"/>
        <v>0</v>
      </c>
      <c r="AQ162" s="14">
        <f t="shared" si="59"/>
        <v>0</v>
      </c>
      <c r="AR162" s="11">
        <f t="shared" si="60"/>
        <v>0</v>
      </c>
      <c r="AS162" s="14">
        <v>0</v>
      </c>
      <c r="AT162" s="9">
        <f t="shared" si="61"/>
        <v>0</v>
      </c>
    </row>
    <row r="163" spans="1:46" ht="12.75">
      <c r="A163">
        <v>161</v>
      </c>
      <c r="B163" s="7" t="s">
        <v>392</v>
      </c>
      <c r="C163" s="7" t="s">
        <v>9</v>
      </c>
      <c r="D163" s="3" t="s">
        <v>393</v>
      </c>
      <c r="F163" s="16"/>
      <c r="G163" s="16"/>
      <c r="H163" s="16"/>
      <c r="I163" s="4">
        <f t="shared" si="42"/>
        <v>0</v>
      </c>
      <c r="J163" s="5">
        <f t="shared" si="43"/>
        <v>0</v>
      </c>
      <c r="K163" s="6"/>
      <c r="L163" s="28">
        <v>0</v>
      </c>
      <c r="M163" s="28">
        <v>0</v>
      </c>
      <c r="N163" s="28">
        <v>0</v>
      </c>
      <c r="O163" s="25">
        <v>0</v>
      </c>
      <c r="P163" s="22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>
        <f t="shared" si="44"/>
        <v>0</v>
      </c>
      <c r="AA163">
        <f t="shared" si="45"/>
        <v>0</v>
      </c>
      <c r="AB163" s="13">
        <f t="shared" si="62"/>
        <v>0</v>
      </c>
      <c r="AC163" s="13">
        <f t="shared" si="47"/>
        <v>0</v>
      </c>
      <c r="AD163" s="13">
        <f t="shared" si="48"/>
        <v>0</v>
      </c>
      <c r="AE163" s="9">
        <f t="shared" si="49"/>
        <v>0</v>
      </c>
      <c r="AF163" s="13">
        <f t="shared" si="50"/>
        <v>0</v>
      </c>
      <c r="AG163">
        <f t="shared" si="51"/>
        <v>0</v>
      </c>
      <c r="AH163" s="9">
        <f>ROUND(IF(K163=3%,$J$359*#REF!,0),0)</f>
        <v>0</v>
      </c>
      <c r="AI163" s="9">
        <f t="shared" si="52"/>
        <v>0</v>
      </c>
      <c r="AJ163" s="9">
        <f t="shared" si="53"/>
        <v>0</v>
      </c>
      <c r="AK163" s="9">
        <f t="shared" si="54"/>
        <v>0</v>
      </c>
      <c r="AL163" s="11">
        <f t="shared" si="55"/>
        <v>0</v>
      </c>
      <c r="AM163" s="9">
        <f>IF(K163=3%,ROUND($J$361*#REF!,0),0)</f>
        <v>0</v>
      </c>
      <c r="AN163" s="14">
        <f t="shared" si="56"/>
        <v>0</v>
      </c>
      <c r="AO163" s="14">
        <f t="shared" si="57"/>
        <v>0</v>
      </c>
      <c r="AP163" s="9">
        <f t="shared" si="58"/>
        <v>0</v>
      </c>
      <c r="AQ163" s="14">
        <f t="shared" si="59"/>
        <v>0</v>
      </c>
      <c r="AR163" s="11">
        <f t="shared" si="60"/>
        <v>0</v>
      </c>
      <c r="AS163" s="14">
        <v>0</v>
      </c>
      <c r="AT163" s="9">
        <f t="shared" si="61"/>
        <v>0</v>
      </c>
    </row>
    <row r="164" spans="1:46" ht="12.75">
      <c r="A164">
        <v>162</v>
      </c>
      <c r="B164" s="7" t="s">
        <v>394</v>
      </c>
      <c r="C164" s="7" t="s">
        <v>9</v>
      </c>
      <c r="D164" s="3" t="s">
        <v>395</v>
      </c>
      <c r="F164" s="16"/>
      <c r="G164" s="16"/>
      <c r="H164" s="16"/>
      <c r="I164" s="4">
        <f t="shared" si="42"/>
        <v>0</v>
      </c>
      <c r="J164" s="5">
        <f t="shared" si="43"/>
        <v>0</v>
      </c>
      <c r="K164" s="6"/>
      <c r="L164" s="28">
        <v>0</v>
      </c>
      <c r="M164" s="28">
        <v>0</v>
      </c>
      <c r="N164" s="28">
        <v>0</v>
      </c>
      <c r="O164" s="25">
        <v>0</v>
      </c>
      <c r="P164" s="22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>
        <f t="shared" si="44"/>
        <v>0</v>
      </c>
      <c r="AA164">
        <f t="shared" si="45"/>
        <v>0</v>
      </c>
      <c r="AB164" s="13">
        <f t="shared" si="62"/>
        <v>0</v>
      </c>
      <c r="AC164" s="13">
        <f t="shared" si="47"/>
        <v>0</v>
      </c>
      <c r="AD164" s="13">
        <f t="shared" si="48"/>
        <v>0</v>
      </c>
      <c r="AE164" s="9">
        <f t="shared" si="49"/>
        <v>0</v>
      </c>
      <c r="AF164" s="13">
        <f t="shared" si="50"/>
        <v>0</v>
      </c>
      <c r="AG164">
        <f t="shared" si="51"/>
        <v>0</v>
      </c>
      <c r="AH164" s="9">
        <f>ROUND(IF(K164=3%,$J$359*#REF!,0),0)</f>
        <v>0</v>
      </c>
      <c r="AI164" s="9">
        <f t="shared" si="52"/>
        <v>0</v>
      </c>
      <c r="AJ164" s="9">
        <f t="shared" si="53"/>
        <v>0</v>
      </c>
      <c r="AK164" s="9">
        <f t="shared" si="54"/>
        <v>0</v>
      </c>
      <c r="AL164" s="11">
        <f t="shared" si="55"/>
        <v>0</v>
      </c>
      <c r="AM164" s="9">
        <f>IF(K164=3%,ROUND($J$361*#REF!,0),0)</f>
        <v>0</v>
      </c>
      <c r="AN164" s="14">
        <f t="shared" si="56"/>
        <v>0</v>
      </c>
      <c r="AO164" s="14">
        <f t="shared" si="57"/>
        <v>0</v>
      </c>
      <c r="AP164" s="9">
        <f t="shared" si="58"/>
        <v>0</v>
      </c>
      <c r="AQ164" s="14">
        <f t="shared" si="59"/>
        <v>0</v>
      </c>
      <c r="AR164" s="11">
        <f t="shared" si="60"/>
        <v>0</v>
      </c>
      <c r="AS164" s="14">
        <v>0</v>
      </c>
      <c r="AT164" s="9">
        <f t="shared" si="61"/>
        <v>0</v>
      </c>
    </row>
    <row r="165" spans="1:46" ht="12.75">
      <c r="A165">
        <v>163</v>
      </c>
      <c r="B165" s="7" t="s">
        <v>396</v>
      </c>
      <c r="C165" s="7" t="s">
        <v>9</v>
      </c>
      <c r="D165" s="3" t="s">
        <v>397</v>
      </c>
      <c r="F165" s="16"/>
      <c r="G165" s="16"/>
      <c r="H165" s="16"/>
      <c r="I165" s="4">
        <f t="shared" si="42"/>
        <v>0</v>
      </c>
      <c r="J165" s="5">
        <f t="shared" si="43"/>
        <v>0</v>
      </c>
      <c r="K165" s="6"/>
      <c r="L165" s="28">
        <v>0</v>
      </c>
      <c r="M165" s="28">
        <v>0</v>
      </c>
      <c r="N165" s="28">
        <v>0</v>
      </c>
      <c r="O165" s="25">
        <v>0</v>
      </c>
      <c r="P165" s="22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>
        <f t="shared" si="44"/>
        <v>0</v>
      </c>
      <c r="AA165">
        <f t="shared" si="45"/>
        <v>0</v>
      </c>
      <c r="AB165" s="13">
        <f t="shared" si="62"/>
        <v>0</v>
      </c>
      <c r="AC165" s="13">
        <f t="shared" si="47"/>
        <v>0</v>
      </c>
      <c r="AD165" s="13">
        <f t="shared" si="48"/>
        <v>0</v>
      </c>
      <c r="AE165" s="9">
        <f t="shared" si="49"/>
        <v>0</v>
      </c>
      <c r="AF165" s="13">
        <f t="shared" si="50"/>
        <v>0</v>
      </c>
      <c r="AG165">
        <f t="shared" si="51"/>
        <v>0</v>
      </c>
      <c r="AH165" s="9">
        <f>ROUND(IF(K165=3%,$J$359*#REF!,0),0)</f>
        <v>0</v>
      </c>
      <c r="AI165" s="9">
        <f t="shared" si="52"/>
        <v>0</v>
      </c>
      <c r="AJ165" s="9">
        <f t="shared" si="53"/>
        <v>0</v>
      </c>
      <c r="AK165" s="9">
        <f t="shared" si="54"/>
        <v>0</v>
      </c>
      <c r="AL165" s="11">
        <f t="shared" si="55"/>
        <v>0</v>
      </c>
      <c r="AM165" s="9">
        <f>IF(K165=3%,ROUND($J$361*#REF!,0),0)</f>
        <v>0</v>
      </c>
      <c r="AN165" s="14">
        <f t="shared" si="56"/>
        <v>0</v>
      </c>
      <c r="AO165" s="14">
        <f t="shared" si="57"/>
        <v>0</v>
      </c>
      <c r="AP165" s="9">
        <f t="shared" si="58"/>
        <v>0</v>
      </c>
      <c r="AQ165" s="14">
        <f t="shared" si="59"/>
        <v>0</v>
      </c>
      <c r="AR165" s="11">
        <f t="shared" si="60"/>
        <v>0</v>
      </c>
      <c r="AS165" s="14">
        <v>0</v>
      </c>
      <c r="AT165" s="9">
        <f t="shared" si="61"/>
        <v>0</v>
      </c>
    </row>
    <row r="166" spans="1:46" ht="12.75">
      <c r="A166">
        <v>164</v>
      </c>
      <c r="B166" s="7" t="s">
        <v>398</v>
      </c>
      <c r="C166" s="7" t="s">
        <v>9</v>
      </c>
      <c r="D166" s="3" t="s">
        <v>399</v>
      </c>
      <c r="F166" s="16"/>
      <c r="G166" s="16"/>
      <c r="H166" s="16"/>
      <c r="I166" s="4">
        <f t="shared" si="42"/>
        <v>0</v>
      </c>
      <c r="J166" s="5">
        <f t="shared" si="43"/>
        <v>0</v>
      </c>
      <c r="K166" s="6"/>
      <c r="L166" s="28">
        <v>0</v>
      </c>
      <c r="M166" s="28">
        <v>0</v>
      </c>
      <c r="N166" s="28">
        <v>0</v>
      </c>
      <c r="O166" s="25">
        <v>0</v>
      </c>
      <c r="P166" s="22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>
        <f t="shared" si="44"/>
        <v>0</v>
      </c>
      <c r="AA166">
        <f t="shared" si="45"/>
        <v>0</v>
      </c>
      <c r="AB166" s="13">
        <f t="shared" si="62"/>
        <v>0</v>
      </c>
      <c r="AC166" s="13">
        <f t="shared" si="47"/>
        <v>0</v>
      </c>
      <c r="AD166" s="13">
        <f t="shared" si="48"/>
        <v>0</v>
      </c>
      <c r="AE166" s="9">
        <f t="shared" si="49"/>
        <v>0</v>
      </c>
      <c r="AF166" s="13">
        <f t="shared" si="50"/>
        <v>0</v>
      </c>
      <c r="AG166">
        <f t="shared" si="51"/>
        <v>0</v>
      </c>
      <c r="AH166" s="9">
        <f>ROUND(IF(K166=3%,$J$359*#REF!,0),0)</f>
        <v>0</v>
      </c>
      <c r="AI166" s="9">
        <f t="shared" si="52"/>
        <v>0</v>
      </c>
      <c r="AJ166" s="9">
        <f t="shared" si="53"/>
        <v>0</v>
      </c>
      <c r="AK166" s="9">
        <f t="shared" si="54"/>
        <v>0</v>
      </c>
      <c r="AL166" s="11">
        <f t="shared" si="55"/>
        <v>0</v>
      </c>
      <c r="AM166" s="9">
        <f>IF(K166=3%,ROUND($J$361*#REF!,0),0)</f>
        <v>0</v>
      </c>
      <c r="AN166" s="14">
        <f t="shared" si="56"/>
        <v>0</v>
      </c>
      <c r="AO166" s="14">
        <f t="shared" si="57"/>
        <v>0</v>
      </c>
      <c r="AP166" s="9">
        <f t="shared" si="58"/>
        <v>0</v>
      </c>
      <c r="AQ166" s="14">
        <f t="shared" si="59"/>
        <v>0</v>
      </c>
      <c r="AR166" s="11">
        <f t="shared" si="60"/>
        <v>0</v>
      </c>
      <c r="AS166" s="14">
        <v>0</v>
      </c>
      <c r="AT166" s="9">
        <f t="shared" si="61"/>
        <v>0</v>
      </c>
    </row>
    <row r="167" spans="1:46" ht="12.75">
      <c r="A167">
        <v>165</v>
      </c>
      <c r="B167" s="7" t="s">
        <v>400</v>
      </c>
      <c r="C167" s="7" t="s">
        <v>9</v>
      </c>
      <c r="D167" s="3" t="s">
        <v>401</v>
      </c>
      <c r="F167" s="16"/>
      <c r="G167" s="16"/>
      <c r="H167" s="16"/>
      <c r="I167" s="4">
        <f t="shared" si="42"/>
        <v>0</v>
      </c>
      <c r="J167" s="5">
        <f t="shared" si="43"/>
        <v>0</v>
      </c>
      <c r="K167" s="6"/>
      <c r="L167" s="28">
        <v>0</v>
      </c>
      <c r="M167" s="28">
        <v>0</v>
      </c>
      <c r="N167" s="28">
        <v>0</v>
      </c>
      <c r="O167" s="25">
        <v>0</v>
      </c>
      <c r="P167" s="22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>
        <f t="shared" si="44"/>
        <v>0</v>
      </c>
      <c r="AA167">
        <f t="shared" si="45"/>
        <v>0</v>
      </c>
      <c r="AB167" s="13">
        <f t="shared" si="62"/>
        <v>0</v>
      </c>
      <c r="AC167" s="13">
        <f t="shared" si="47"/>
        <v>0</v>
      </c>
      <c r="AD167" s="13">
        <f t="shared" si="48"/>
        <v>0</v>
      </c>
      <c r="AE167" s="9">
        <f t="shared" si="49"/>
        <v>0</v>
      </c>
      <c r="AF167" s="13">
        <f t="shared" si="50"/>
        <v>0</v>
      </c>
      <c r="AG167">
        <f t="shared" si="51"/>
        <v>0</v>
      </c>
      <c r="AH167" s="9">
        <f>ROUND(IF(K167=3%,$J$359*#REF!,0),0)</f>
        <v>0</v>
      </c>
      <c r="AI167" s="9">
        <f t="shared" si="52"/>
        <v>0</v>
      </c>
      <c r="AJ167" s="9">
        <f t="shared" si="53"/>
        <v>0</v>
      </c>
      <c r="AK167" s="9">
        <f t="shared" si="54"/>
        <v>0</v>
      </c>
      <c r="AL167" s="11">
        <f t="shared" si="55"/>
        <v>0</v>
      </c>
      <c r="AM167" s="9">
        <f>IF(K167=3%,ROUND($J$361*#REF!,0),0)</f>
        <v>0</v>
      </c>
      <c r="AN167" s="14">
        <f t="shared" si="56"/>
        <v>0</v>
      </c>
      <c r="AO167" s="14">
        <f t="shared" si="57"/>
        <v>0</v>
      </c>
      <c r="AP167" s="9">
        <f t="shared" si="58"/>
        <v>0</v>
      </c>
      <c r="AQ167" s="14">
        <f t="shared" si="59"/>
        <v>0</v>
      </c>
      <c r="AR167" s="11">
        <f t="shared" si="60"/>
        <v>0</v>
      </c>
      <c r="AS167" s="14">
        <v>0</v>
      </c>
      <c r="AT167" s="9">
        <f t="shared" si="61"/>
        <v>0</v>
      </c>
    </row>
    <row r="168" spans="1:46" ht="12.75">
      <c r="A168">
        <v>166</v>
      </c>
      <c r="B168" s="7" t="s">
        <v>402</v>
      </c>
      <c r="C168" s="7" t="s">
        <v>9</v>
      </c>
      <c r="D168" s="3" t="s">
        <v>403</v>
      </c>
      <c r="E168">
        <v>2006</v>
      </c>
      <c r="F168" s="17">
        <v>278450.61</v>
      </c>
      <c r="G168" s="17">
        <v>430.86</v>
      </c>
      <c r="H168" s="17">
        <v>1385.41</v>
      </c>
      <c r="I168" s="4">
        <f t="shared" si="42"/>
        <v>276634.34</v>
      </c>
      <c r="J168" s="5">
        <f t="shared" si="43"/>
        <v>276634</v>
      </c>
      <c r="K168" s="6">
        <v>0.015</v>
      </c>
      <c r="L168" s="28">
        <v>74215</v>
      </c>
      <c r="M168" s="28">
        <v>0</v>
      </c>
      <c r="N168" s="28">
        <v>0</v>
      </c>
      <c r="O168" s="25">
        <v>74231</v>
      </c>
      <c r="P168" s="22">
        <v>0.2683</v>
      </c>
      <c r="Q168" s="9">
        <v>0</v>
      </c>
      <c r="R168" s="9">
        <v>0</v>
      </c>
      <c r="S168" s="9">
        <v>65575</v>
      </c>
      <c r="T168" s="9">
        <v>69293</v>
      </c>
      <c r="U168" s="9">
        <v>48794</v>
      </c>
      <c r="V168" s="9">
        <v>27936</v>
      </c>
      <c r="W168" s="9">
        <v>22596</v>
      </c>
      <c r="X168" s="9">
        <v>68308</v>
      </c>
      <c r="Y168" s="9">
        <v>74231</v>
      </c>
      <c r="Z168">
        <f t="shared" si="44"/>
        <v>26.83</v>
      </c>
      <c r="AA168">
        <f t="shared" si="45"/>
        <v>26.83</v>
      </c>
      <c r="AB168" s="13">
        <f t="shared" si="62"/>
        <v>74214.70158</v>
      </c>
      <c r="AC168" s="13">
        <f t="shared" si="47"/>
        <v>74214.70158</v>
      </c>
      <c r="AD168" s="13">
        <f t="shared" si="48"/>
        <v>-0.29842000000644475</v>
      </c>
      <c r="AE168" s="9">
        <f t="shared" si="49"/>
        <v>74215</v>
      </c>
      <c r="AF168" s="13">
        <f t="shared" si="50"/>
        <v>0.29842000000644475</v>
      </c>
      <c r="AG168">
        <f t="shared" si="51"/>
        <v>26.83</v>
      </c>
      <c r="AH168" s="9">
        <f>ROUND(IF(K168=3%,$J$359*#REF!,0),0)</f>
        <v>0</v>
      </c>
      <c r="AI168" s="9">
        <f t="shared" si="52"/>
        <v>74215</v>
      </c>
      <c r="AJ168" s="9">
        <f t="shared" si="53"/>
        <v>0</v>
      </c>
      <c r="AK168" s="9">
        <f t="shared" si="54"/>
        <v>74215</v>
      </c>
      <c r="AL168" s="11">
        <f t="shared" si="55"/>
        <v>26.83</v>
      </c>
      <c r="AM168" s="9">
        <f>IF(K168=3%,ROUND($J$361*#REF!,0),0)</f>
        <v>0</v>
      </c>
      <c r="AN168" s="14">
        <f t="shared" si="56"/>
        <v>74215</v>
      </c>
      <c r="AO168" s="14">
        <f t="shared" si="57"/>
        <v>0</v>
      </c>
      <c r="AP168" s="9">
        <f t="shared" si="58"/>
        <v>74215</v>
      </c>
      <c r="AQ168" s="14">
        <f t="shared" si="59"/>
        <v>0</v>
      </c>
      <c r="AR168" s="11">
        <f t="shared" si="60"/>
        <v>26.83</v>
      </c>
      <c r="AS168" s="14">
        <v>16</v>
      </c>
      <c r="AT168" s="9">
        <f t="shared" si="61"/>
        <v>74231</v>
      </c>
    </row>
    <row r="169" spans="1:46" ht="12.75">
      <c r="A169">
        <v>167</v>
      </c>
      <c r="B169" s="7" t="s">
        <v>404</v>
      </c>
      <c r="C169" s="7" t="s">
        <v>9</v>
      </c>
      <c r="D169" s="3" t="s">
        <v>405</v>
      </c>
      <c r="F169" s="16"/>
      <c r="G169" s="16"/>
      <c r="H169" s="16"/>
      <c r="I169" s="4">
        <f t="shared" si="42"/>
        <v>0</v>
      </c>
      <c r="J169" s="5">
        <f t="shared" si="43"/>
        <v>0</v>
      </c>
      <c r="K169" s="6"/>
      <c r="L169" s="28">
        <v>0</v>
      </c>
      <c r="M169" s="28">
        <v>0</v>
      </c>
      <c r="N169" s="28">
        <v>0</v>
      </c>
      <c r="O169" s="25">
        <v>0</v>
      </c>
      <c r="P169" s="22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>
        <f t="shared" si="44"/>
        <v>0</v>
      </c>
      <c r="AA169">
        <f t="shared" si="45"/>
        <v>0</v>
      </c>
      <c r="AB169" s="13">
        <f t="shared" si="62"/>
        <v>0</v>
      </c>
      <c r="AC169" s="13">
        <f t="shared" si="47"/>
        <v>0</v>
      </c>
      <c r="AD169" s="13">
        <f t="shared" si="48"/>
        <v>0</v>
      </c>
      <c r="AE169" s="9">
        <f t="shared" si="49"/>
        <v>0</v>
      </c>
      <c r="AF169" s="13">
        <f t="shared" si="50"/>
        <v>0</v>
      </c>
      <c r="AG169">
        <f t="shared" si="51"/>
        <v>0</v>
      </c>
      <c r="AH169" s="9">
        <f>ROUND(IF(K169=3%,$J$359*#REF!,0),0)</f>
        <v>0</v>
      </c>
      <c r="AI169" s="9">
        <f t="shared" si="52"/>
        <v>0</v>
      </c>
      <c r="AJ169" s="9">
        <f t="shared" si="53"/>
        <v>0</v>
      </c>
      <c r="AK169" s="9">
        <f t="shared" si="54"/>
        <v>0</v>
      </c>
      <c r="AL169" s="11">
        <f t="shared" si="55"/>
        <v>0</v>
      </c>
      <c r="AM169" s="9">
        <f>IF(K169=3%,ROUND($J$361*#REF!,0),0)</f>
        <v>0</v>
      </c>
      <c r="AN169" s="14">
        <f t="shared" si="56"/>
        <v>0</v>
      </c>
      <c r="AO169" s="14">
        <f t="shared" si="57"/>
        <v>0</v>
      </c>
      <c r="AP169" s="9">
        <f t="shared" si="58"/>
        <v>0</v>
      </c>
      <c r="AQ169" s="14">
        <f t="shared" si="59"/>
        <v>0</v>
      </c>
      <c r="AR169" s="11">
        <f t="shared" si="60"/>
        <v>0</v>
      </c>
      <c r="AS169" s="14">
        <v>0</v>
      </c>
      <c r="AT169" s="9">
        <f t="shared" si="61"/>
        <v>0</v>
      </c>
    </row>
    <row r="170" spans="1:46" ht="12.75">
      <c r="A170">
        <v>168</v>
      </c>
      <c r="B170" s="7" t="s">
        <v>406</v>
      </c>
      <c r="C170" s="7" t="s">
        <v>9</v>
      </c>
      <c r="D170" s="3" t="s">
        <v>407</v>
      </c>
      <c r="F170" s="16"/>
      <c r="G170" s="16"/>
      <c r="H170" s="16"/>
      <c r="I170" s="4">
        <f t="shared" si="42"/>
        <v>0</v>
      </c>
      <c r="J170" s="5">
        <f t="shared" si="43"/>
        <v>0</v>
      </c>
      <c r="K170" s="6"/>
      <c r="L170" s="28">
        <v>0</v>
      </c>
      <c r="M170" s="28">
        <v>0</v>
      </c>
      <c r="N170" s="28">
        <v>0</v>
      </c>
      <c r="O170" s="25">
        <v>0</v>
      </c>
      <c r="P170" s="22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>
        <f t="shared" si="44"/>
        <v>0</v>
      </c>
      <c r="AA170">
        <f t="shared" si="45"/>
        <v>0</v>
      </c>
      <c r="AB170" s="13">
        <f t="shared" si="62"/>
        <v>0</v>
      </c>
      <c r="AC170" s="13">
        <f t="shared" si="47"/>
        <v>0</v>
      </c>
      <c r="AD170" s="13">
        <f t="shared" si="48"/>
        <v>0</v>
      </c>
      <c r="AE170" s="9">
        <f t="shared" si="49"/>
        <v>0</v>
      </c>
      <c r="AF170" s="13">
        <f t="shared" si="50"/>
        <v>0</v>
      </c>
      <c r="AG170">
        <f t="shared" si="51"/>
        <v>0</v>
      </c>
      <c r="AH170" s="9">
        <f>ROUND(IF(K170=3%,$J$359*#REF!,0),0)</f>
        <v>0</v>
      </c>
      <c r="AI170" s="9">
        <f t="shared" si="52"/>
        <v>0</v>
      </c>
      <c r="AJ170" s="9">
        <f t="shared" si="53"/>
        <v>0</v>
      </c>
      <c r="AK170" s="9">
        <f t="shared" si="54"/>
        <v>0</v>
      </c>
      <c r="AL170" s="11">
        <f t="shared" si="55"/>
        <v>0</v>
      </c>
      <c r="AM170" s="9">
        <f>IF(K170=3%,ROUND($J$361*#REF!,0),0)</f>
        <v>0</v>
      </c>
      <c r="AN170" s="14">
        <f t="shared" si="56"/>
        <v>0</v>
      </c>
      <c r="AO170" s="14">
        <f t="shared" si="57"/>
        <v>0</v>
      </c>
      <c r="AP170" s="9">
        <f t="shared" si="58"/>
        <v>0</v>
      </c>
      <c r="AQ170" s="14">
        <f t="shared" si="59"/>
        <v>0</v>
      </c>
      <c r="AR170" s="11">
        <f t="shared" si="60"/>
        <v>0</v>
      </c>
      <c r="AS170" s="14">
        <v>0</v>
      </c>
      <c r="AT170" s="9">
        <f t="shared" si="61"/>
        <v>0</v>
      </c>
    </row>
    <row r="171" spans="1:46" ht="12.75">
      <c r="A171">
        <v>169</v>
      </c>
      <c r="B171" s="7" t="s">
        <v>408</v>
      </c>
      <c r="C171" s="7" t="s">
        <v>9</v>
      </c>
      <c r="D171" s="3" t="s">
        <v>409</v>
      </c>
      <c r="E171">
        <v>2006</v>
      </c>
      <c r="F171" s="17">
        <v>245969.81</v>
      </c>
      <c r="G171" s="17">
        <v>2291.43</v>
      </c>
      <c r="H171" s="17">
        <v>5.99</v>
      </c>
      <c r="I171" s="4">
        <f t="shared" si="42"/>
        <v>243672.39</v>
      </c>
      <c r="J171" s="5">
        <f t="shared" si="43"/>
        <v>243672</v>
      </c>
      <c r="K171" s="6">
        <v>0.02</v>
      </c>
      <c r="L171" s="28">
        <v>65372</v>
      </c>
      <c r="M171" s="28">
        <v>0</v>
      </c>
      <c r="N171" s="28">
        <v>0</v>
      </c>
      <c r="O171" s="25">
        <v>65387</v>
      </c>
      <c r="P171" s="22">
        <v>0.2683</v>
      </c>
      <c r="Q171" s="9">
        <v>0</v>
      </c>
      <c r="R171" s="9">
        <v>0</v>
      </c>
      <c r="S171" s="9">
        <v>202586</v>
      </c>
      <c r="T171" s="9">
        <v>222120</v>
      </c>
      <c r="U171" s="9">
        <v>150380</v>
      </c>
      <c r="V171" s="9">
        <v>79569</v>
      </c>
      <c r="W171" s="9">
        <v>62849</v>
      </c>
      <c r="X171" s="9">
        <v>63353</v>
      </c>
      <c r="Y171" s="9">
        <v>65387</v>
      </c>
      <c r="Z171">
        <f t="shared" si="44"/>
        <v>26.83</v>
      </c>
      <c r="AA171">
        <f t="shared" si="45"/>
        <v>26.83</v>
      </c>
      <c r="AB171" s="13">
        <f t="shared" si="62"/>
        <v>65371.73581</v>
      </c>
      <c r="AC171" s="13">
        <f t="shared" si="47"/>
        <v>65371.73581</v>
      </c>
      <c r="AD171" s="13">
        <f t="shared" si="48"/>
        <v>-0.26419000000169035</v>
      </c>
      <c r="AE171" s="9">
        <f t="shared" si="49"/>
        <v>65372</v>
      </c>
      <c r="AF171" s="13">
        <f t="shared" si="50"/>
        <v>0.26419000000169035</v>
      </c>
      <c r="AG171">
        <f t="shared" si="51"/>
        <v>26.83</v>
      </c>
      <c r="AH171" s="9">
        <f>ROUND(IF(K171=3%,$J$359*#REF!,0),0)</f>
        <v>0</v>
      </c>
      <c r="AI171" s="9">
        <f t="shared" si="52"/>
        <v>65372</v>
      </c>
      <c r="AJ171" s="9">
        <f t="shared" si="53"/>
        <v>0</v>
      </c>
      <c r="AK171" s="9">
        <f t="shared" si="54"/>
        <v>65372</v>
      </c>
      <c r="AL171" s="11">
        <f t="shared" si="55"/>
        <v>26.83</v>
      </c>
      <c r="AM171" s="9">
        <f>IF(K171=3%,ROUND($J$361*#REF!,0),0)</f>
        <v>0</v>
      </c>
      <c r="AN171" s="14">
        <f t="shared" si="56"/>
        <v>65372</v>
      </c>
      <c r="AO171" s="14">
        <f t="shared" si="57"/>
        <v>0</v>
      </c>
      <c r="AP171" s="9">
        <f t="shared" si="58"/>
        <v>65372</v>
      </c>
      <c r="AQ171" s="14">
        <f t="shared" si="59"/>
        <v>0</v>
      </c>
      <c r="AR171" s="11">
        <f t="shared" si="60"/>
        <v>26.83</v>
      </c>
      <c r="AS171" s="14">
        <v>15</v>
      </c>
      <c r="AT171" s="9">
        <f t="shared" si="61"/>
        <v>65387</v>
      </c>
    </row>
    <row r="172" spans="1:46" ht="12.75">
      <c r="A172">
        <v>170</v>
      </c>
      <c r="B172" s="7" t="s">
        <v>410</v>
      </c>
      <c r="C172" s="7" t="s">
        <v>9</v>
      </c>
      <c r="D172" s="3" t="s">
        <v>411</v>
      </c>
      <c r="F172" s="16"/>
      <c r="G172" s="16"/>
      <c r="H172" s="16"/>
      <c r="I172" s="4">
        <f t="shared" si="42"/>
        <v>0</v>
      </c>
      <c r="J172" s="5">
        <f t="shared" si="43"/>
        <v>0</v>
      </c>
      <c r="K172" s="6"/>
      <c r="L172" s="28">
        <v>0</v>
      </c>
      <c r="M172" s="28">
        <v>0</v>
      </c>
      <c r="N172" s="28">
        <v>0</v>
      </c>
      <c r="O172" s="25">
        <v>0</v>
      </c>
      <c r="P172" s="22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>
        <f t="shared" si="44"/>
        <v>0</v>
      </c>
      <c r="AA172">
        <f t="shared" si="45"/>
        <v>0</v>
      </c>
      <c r="AB172" s="13">
        <f t="shared" si="62"/>
        <v>0</v>
      </c>
      <c r="AC172" s="13">
        <f t="shared" si="47"/>
        <v>0</v>
      </c>
      <c r="AD172" s="13">
        <f t="shared" si="48"/>
        <v>0</v>
      </c>
      <c r="AE172" s="9">
        <f t="shared" si="49"/>
        <v>0</v>
      </c>
      <c r="AF172" s="13">
        <f t="shared" si="50"/>
        <v>0</v>
      </c>
      <c r="AG172">
        <f t="shared" si="51"/>
        <v>0</v>
      </c>
      <c r="AH172" s="9">
        <f>ROUND(IF(K172=3%,$J$359*#REF!,0),0)</f>
        <v>0</v>
      </c>
      <c r="AI172" s="9">
        <f t="shared" si="52"/>
        <v>0</v>
      </c>
      <c r="AJ172" s="9">
        <f t="shared" si="53"/>
        <v>0</v>
      </c>
      <c r="AK172" s="9">
        <f t="shared" si="54"/>
        <v>0</v>
      </c>
      <c r="AL172" s="11">
        <f t="shared" si="55"/>
        <v>0</v>
      </c>
      <c r="AM172" s="9">
        <f>IF(K172=3%,ROUND($J$361*#REF!,0),0)</f>
        <v>0</v>
      </c>
      <c r="AN172" s="14">
        <f t="shared" si="56"/>
        <v>0</v>
      </c>
      <c r="AO172" s="14">
        <f t="shared" si="57"/>
        <v>0</v>
      </c>
      <c r="AP172" s="9">
        <f t="shared" si="58"/>
        <v>0</v>
      </c>
      <c r="AQ172" s="14">
        <f t="shared" si="59"/>
        <v>0</v>
      </c>
      <c r="AR172" s="11">
        <f t="shared" si="60"/>
        <v>0</v>
      </c>
      <c r="AS172" s="14">
        <v>0</v>
      </c>
      <c r="AT172" s="9">
        <f t="shared" si="61"/>
        <v>0</v>
      </c>
    </row>
    <row r="173" spans="1:46" ht="12.75">
      <c r="A173">
        <v>171</v>
      </c>
      <c r="B173" s="7" t="s">
        <v>69</v>
      </c>
      <c r="C173" s="7" t="s">
        <v>9</v>
      </c>
      <c r="D173" s="3" t="s">
        <v>70</v>
      </c>
      <c r="E173">
        <v>2002</v>
      </c>
      <c r="F173" s="17">
        <v>1089330.42</v>
      </c>
      <c r="G173" s="17">
        <v>34089.93</v>
      </c>
      <c r="H173" s="17">
        <v>3209.22</v>
      </c>
      <c r="I173" s="4">
        <f t="shared" si="42"/>
        <v>1052031.27</v>
      </c>
      <c r="J173" s="5">
        <f t="shared" si="43"/>
        <v>1052031</v>
      </c>
      <c r="K173" s="6">
        <v>0.03</v>
      </c>
      <c r="L173" s="28">
        <v>282236</v>
      </c>
      <c r="M173" s="28">
        <v>20221</v>
      </c>
      <c r="N173" s="28">
        <v>11811</v>
      </c>
      <c r="O173" s="25">
        <v>314385</v>
      </c>
      <c r="P173" s="22">
        <v>0.2987</v>
      </c>
      <c r="Q173" s="9">
        <v>705842</v>
      </c>
      <c r="R173" s="9">
        <v>777289</v>
      </c>
      <c r="S173" s="9">
        <v>832961</v>
      </c>
      <c r="T173" s="9">
        <v>880921</v>
      </c>
      <c r="U173" s="9">
        <v>692555</v>
      </c>
      <c r="V173" s="9">
        <v>372681</v>
      </c>
      <c r="W173" s="9">
        <v>300467</v>
      </c>
      <c r="X173" s="9">
        <v>303691</v>
      </c>
      <c r="Y173" s="9">
        <v>314385</v>
      </c>
      <c r="Z173">
        <f t="shared" si="44"/>
        <v>26.83</v>
      </c>
      <c r="AA173" t="e">
        <f t="shared" si="45"/>
        <v>#REF!</v>
      </c>
      <c r="AB173" s="13">
        <f t="shared" si="62"/>
        <v>282236.33653</v>
      </c>
      <c r="AC173" s="13">
        <f t="shared" si="47"/>
        <v>282236.33653</v>
      </c>
      <c r="AD173" s="13">
        <f t="shared" si="48"/>
        <v>0.33652999997138977</v>
      </c>
      <c r="AE173" s="9">
        <f t="shared" si="49"/>
        <v>282236</v>
      </c>
      <c r="AF173" s="13">
        <f t="shared" si="50"/>
        <v>-0.33652999997138977</v>
      </c>
      <c r="AG173">
        <f t="shared" si="51"/>
        <v>26.83</v>
      </c>
      <c r="AH173" s="9" t="e">
        <f>ROUND(IF(K173=3%,$J$359*#REF!,0),0)</f>
        <v>#REF!</v>
      </c>
      <c r="AI173" s="9" t="e">
        <f t="shared" si="52"/>
        <v>#REF!</v>
      </c>
      <c r="AJ173" s="9" t="e">
        <f t="shared" si="53"/>
        <v>#REF!</v>
      </c>
      <c r="AK173" s="9" t="e">
        <f t="shared" si="54"/>
        <v>#REF!</v>
      </c>
      <c r="AL173" s="11" t="e">
        <f t="shared" si="55"/>
        <v>#REF!</v>
      </c>
      <c r="AM173" s="9" t="e">
        <f>IF(K173=3%,ROUND($J$361*#REF!,0),0)</f>
        <v>#REF!</v>
      </c>
      <c r="AN173" s="14" t="e">
        <f t="shared" si="56"/>
        <v>#REF!</v>
      </c>
      <c r="AO173" s="14" t="e">
        <f t="shared" si="57"/>
        <v>#REF!</v>
      </c>
      <c r="AP173" s="9" t="e">
        <f t="shared" si="58"/>
        <v>#REF!</v>
      </c>
      <c r="AQ173" s="14" t="e">
        <f t="shared" si="59"/>
        <v>#REF!</v>
      </c>
      <c r="AR173" s="11" t="e">
        <f t="shared" si="60"/>
        <v>#REF!</v>
      </c>
      <c r="AS173" s="14">
        <v>117</v>
      </c>
      <c r="AT173" s="9" t="e">
        <f t="shared" si="61"/>
        <v>#REF!</v>
      </c>
    </row>
    <row r="174" spans="1:46" ht="12.75">
      <c r="A174">
        <v>172</v>
      </c>
      <c r="B174" s="7" t="s">
        <v>412</v>
      </c>
      <c r="C174" s="7" t="s">
        <v>9</v>
      </c>
      <c r="D174" s="3" t="s">
        <v>413</v>
      </c>
      <c r="E174">
        <v>2006</v>
      </c>
      <c r="F174" s="17">
        <v>1123103</v>
      </c>
      <c r="G174" s="17">
        <v>6955</v>
      </c>
      <c r="H174" s="17">
        <v>151</v>
      </c>
      <c r="I174" s="4">
        <f t="shared" si="42"/>
        <v>1115997</v>
      </c>
      <c r="J174" s="5">
        <f t="shared" si="43"/>
        <v>1115997</v>
      </c>
      <c r="K174" s="6">
        <v>0.03</v>
      </c>
      <c r="L174" s="28">
        <v>299397</v>
      </c>
      <c r="M174" s="28">
        <v>20221</v>
      </c>
      <c r="N174" s="28">
        <v>11811</v>
      </c>
      <c r="O174" s="25">
        <v>331551</v>
      </c>
      <c r="P174" s="22">
        <v>0.297</v>
      </c>
      <c r="Q174" s="9">
        <v>0</v>
      </c>
      <c r="R174" s="9">
        <v>851270</v>
      </c>
      <c r="S174" s="9">
        <v>886334</v>
      </c>
      <c r="T174" s="9">
        <v>886217</v>
      </c>
      <c r="U174" s="9">
        <v>714759</v>
      </c>
      <c r="V174" s="9">
        <v>398199</v>
      </c>
      <c r="W174" s="9">
        <v>322883</v>
      </c>
      <c r="X174" s="9">
        <v>324787</v>
      </c>
      <c r="Y174" s="9">
        <v>331551</v>
      </c>
      <c r="Z174">
        <f t="shared" si="44"/>
        <v>26.83</v>
      </c>
      <c r="AA174" t="e">
        <f t="shared" si="45"/>
        <v>#REF!</v>
      </c>
      <c r="AB174" s="13">
        <f t="shared" si="62"/>
        <v>299396.98057</v>
      </c>
      <c r="AC174" s="13">
        <f t="shared" si="47"/>
        <v>299396.98057</v>
      </c>
      <c r="AD174" s="13">
        <f t="shared" si="48"/>
        <v>-0.019429999985732138</v>
      </c>
      <c r="AE174" s="9">
        <f t="shared" si="49"/>
        <v>299397</v>
      </c>
      <c r="AF174" s="13">
        <f t="shared" si="50"/>
        <v>0.019429999985732138</v>
      </c>
      <c r="AG174">
        <f t="shared" si="51"/>
        <v>26.83</v>
      </c>
      <c r="AH174" s="9" t="e">
        <f>ROUND(IF(K174=3%,$J$359*#REF!,0),0)</f>
        <v>#REF!</v>
      </c>
      <c r="AI174" s="9" t="e">
        <f t="shared" si="52"/>
        <v>#REF!</v>
      </c>
      <c r="AJ174" s="9" t="e">
        <f t="shared" si="53"/>
        <v>#REF!</v>
      </c>
      <c r="AK174" s="9" t="e">
        <f t="shared" si="54"/>
        <v>#REF!</v>
      </c>
      <c r="AL174" s="11" t="e">
        <f t="shared" si="55"/>
        <v>#REF!</v>
      </c>
      <c r="AM174" s="9" t="e">
        <f>IF(K174=3%,ROUND($J$361*#REF!,0),0)</f>
        <v>#REF!</v>
      </c>
      <c r="AN174" s="14" t="e">
        <f t="shared" si="56"/>
        <v>#REF!</v>
      </c>
      <c r="AO174" s="14" t="e">
        <f t="shared" si="57"/>
        <v>#REF!</v>
      </c>
      <c r="AP174" s="9" t="e">
        <f t="shared" si="58"/>
        <v>#REF!</v>
      </c>
      <c r="AQ174" s="14" t="e">
        <f t="shared" si="59"/>
        <v>#REF!</v>
      </c>
      <c r="AR174" s="11" t="e">
        <f t="shared" si="60"/>
        <v>#REF!</v>
      </c>
      <c r="AS174" s="14">
        <v>122</v>
      </c>
      <c r="AT174" s="9" t="e">
        <f t="shared" si="61"/>
        <v>#REF!</v>
      </c>
    </row>
    <row r="175" spans="1:46" ht="12.75">
      <c r="A175">
        <v>173</v>
      </c>
      <c r="B175" s="7" t="s">
        <v>414</v>
      </c>
      <c r="C175" s="7" t="s">
        <v>9</v>
      </c>
      <c r="D175" s="3" t="s">
        <v>415</v>
      </c>
      <c r="E175">
        <v>2008</v>
      </c>
      <c r="F175" s="17">
        <v>139578.81</v>
      </c>
      <c r="G175" s="17">
        <v>1195.98</v>
      </c>
      <c r="H175" s="17">
        <v>15.51</v>
      </c>
      <c r="I175" s="4">
        <f t="shared" si="42"/>
        <v>138367.31999999998</v>
      </c>
      <c r="J175" s="5">
        <f t="shared" si="43"/>
        <v>138367</v>
      </c>
      <c r="K175" s="6">
        <v>0.01</v>
      </c>
      <c r="L175" s="28">
        <v>37121</v>
      </c>
      <c r="M175" s="28">
        <v>0</v>
      </c>
      <c r="N175" s="28">
        <v>0</v>
      </c>
      <c r="O175" s="25">
        <v>37129</v>
      </c>
      <c r="P175" s="22">
        <v>0.2683</v>
      </c>
      <c r="Q175" s="9">
        <v>0</v>
      </c>
      <c r="R175" s="9">
        <v>0</v>
      </c>
      <c r="S175" s="9">
        <v>0</v>
      </c>
      <c r="T175" s="9">
        <v>0</v>
      </c>
      <c r="U175" s="9">
        <v>83616</v>
      </c>
      <c r="V175" s="9">
        <v>45467</v>
      </c>
      <c r="W175" s="9">
        <v>36282</v>
      </c>
      <c r="X175" s="9">
        <v>36278</v>
      </c>
      <c r="Y175" s="9">
        <v>37129</v>
      </c>
      <c r="Z175">
        <f t="shared" si="44"/>
        <v>26.83</v>
      </c>
      <c r="AA175">
        <f t="shared" si="45"/>
        <v>26.83</v>
      </c>
      <c r="AB175" s="13">
        <f t="shared" si="62"/>
        <v>37120.76467</v>
      </c>
      <c r="AC175" s="13">
        <f t="shared" si="47"/>
        <v>37120.76467</v>
      </c>
      <c r="AD175" s="13">
        <f t="shared" si="48"/>
        <v>-0.2353300000031595</v>
      </c>
      <c r="AE175" s="9">
        <f t="shared" si="49"/>
        <v>37121</v>
      </c>
      <c r="AF175" s="13">
        <f t="shared" si="50"/>
        <v>0.2353300000031595</v>
      </c>
      <c r="AG175">
        <f t="shared" si="51"/>
        <v>26.83</v>
      </c>
      <c r="AH175" s="9">
        <f>ROUND(IF(K175=3%,$J$359*#REF!,0),0)</f>
        <v>0</v>
      </c>
      <c r="AI175" s="9">
        <f t="shared" si="52"/>
        <v>37121</v>
      </c>
      <c r="AJ175" s="9">
        <f t="shared" si="53"/>
        <v>0</v>
      </c>
      <c r="AK175" s="9">
        <f t="shared" si="54"/>
        <v>37121</v>
      </c>
      <c r="AL175" s="11">
        <f t="shared" si="55"/>
        <v>26.83</v>
      </c>
      <c r="AM175" s="9">
        <f>IF(K175=3%,ROUND($J$361*#REF!,0),0)</f>
        <v>0</v>
      </c>
      <c r="AN175" s="14">
        <f t="shared" si="56"/>
        <v>37121</v>
      </c>
      <c r="AO175" s="14">
        <f t="shared" si="57"/>
        <v>0</v>
      </c>
      <c r="AP175" s="9">
        <f t="shared" si="58"/>
        <v>37121</v>
      </c>
      <c r="AQ175" s="14">
        <f t="shared" si="59"/>
        <v>0</v>
      </c>
      <c r="AR175" s="11">
        <f t="shared" si="60"/>
        <v>26.83</v>
      </c>
      <c r="AS175" s="14">
        <v>8</v>
      </c>
      <c r="AT175" s="9">
        <f t="shared" si="61"/>
        <v>37129</v>
      </c>
    </row>
    <row r="176" spans="1:46" ht="12.75">
      <c r="A176">
        <v>174</v>
      </c>
      <c r="B176" s="7" t="s">
        <v>416</v>
      </c>
      <c r="C176" s="7" t="s">
        <v>9</v>
      </c>
      <c r="D176" s="3" t="s">
        <v>417</v>
      </c>
      <c r="E176">
        <v>2007</v>
      </c>
      <c r="F176" s="17">
        <v>197023.4</v>
      </c>
      <c r="G176" s="17">
        <v>3886.89</v>
      </c>
      <c r="H176" s="17">
        <v>0</v>
      </c>
      <c r="I176" s="4">
        <f t="shared" si="42"/>
        <v>193136.50999999998</v>
      </c>
      <c r="J176" s="5">
        <f t="shared" si="43"/>
        <v>193137</v>
      </c>
      <c r="K176" s="6">
        <v>0.015</v>
      </c>
      <c r="L176" s="28">
        <v>51814</v>
      </c>
      <c r="M176" s="28">
        <v>0</v>
      </c>
      <c r="N176" s="28">
        <v>0</v>
      </c>
      <c r="O176" s="25">
        <v>51825</v>
      </c>
      <c r="P176" s="22">
        <v>0.2683</v>
      </c>
      <c r="Q176" s="9">
        <v>0</v>
      </c>
      <c r="R176" s="9">
        <v>0</v>
      </c>
      <c r="S176" s="9">
        <v>0</v>
      </c>
      <c r="T176" s="9">
        <v>159323</v>
      </c>
      <c r="U176" s="9">
        <v>115167</v>
      </c>
      <c r="V176" s="9">
        <v>59660</v>
      </c>
      <c r="W176" s="9">
        <v>47968</v>
      </c>
      <c r="X176" s="9">
        <v>48558</v>
      </c>
      <c r="Y176" s="9">
        <v>51825</v>
      </c>
      <c r="Z176">
        <f t="shared" si="44"/>
        <v>26.83</v>
      </c>
      <c r="AA176">
        <f t="shared" si="45"/>
        <v>26.83</v>
      </c>
      <c r="AB176" s="13">
        <f t="shared" si="62"/>
        <v>51814.32803</v>
      </c>
      <c r="AC176" s="13">
        <f t="shared" si="47"/>
        <v>51814.32803</v>
      </c>
      <c r="AD176" s="13">
        <f t="shared" si="48"/>
        <v>0.32802999999694293</v>
      </c>
      <c r="AE176" s="9">
        <f t="shared" si="49"/>
        <v>51814</v>
      </c>
      <c r="AF176" s="13">
        <f t="shared" si="50"/>
        <v>-0.32802999999694293</v>
      </c>
      <c r="AG176">
        <f t="shared" si="51"/>
        <v>26.83</v>
      </c>
      <c r="AH176" s="9">
        <f>ROUND(IF(K176=3%,$J$359*#REF!,0),0)</f>
        <v>0</v>
      </c>
      <c r="AI176" s="9">
        <f t="shared" si="52"/>
        <v>51814</v>
      </c>
      <c r="AJ176" s="9">
        <f t="shared" si="53"/>
        <v>0</v>
      </c>
      <c r="AK176" s="9">
        <f t="shared" si="54"/>
        <v>51814</v>
      </c>
      <c r="AL176" s="11">
        <f t="shared" si="55"/>
        <v>26.83</v>
      </c>
      <c r="AM176" s="9">
        <f>IF(K176=3%,ROUND($J$361*#REF!,0),0)</f>
        <v>0</v>
      </c>
      <c r="AN176" s="14">
        <f t="shared" si="56"/>
        <v>51814</v>
      </c>
      <c r="AO176" s="14">
        <f t="shared" si="57"/>
        <v>0</v>
      </c>
      <c r="AP176" s="9">
        <f t="shared" si="58"/>
        <v>51814</v>
      </c>
      <c r="AQ176" s="14">
        <f t="shared" si="59"/>
        <v>0</v>
      </c>
      <c r="AR176" s="11">
        <f t="shared" si="60"/>
        <v>26.83</v>
      </c>
      <c r="AS176" s="14">
        <v>11</v>
      </c>
      <c r="AT176" s="9">
        <f t="shared" si="61"/>
        <v>51825</v>
      </c>
    </row>
    <row r="177" spans="1:46" ht="12.75">
      <c r="A177">
        <v>175</v>
      </c>
      <c r="B177" s="7" t="s">
        <v>418</v>
      </c>
      <c r="C177" s="7" t="s">
        <v>9</v>
      </c>
      <c r="D177" s="3" t="s">
        <v>419</v>
      </c>
      <c r="F177" s="16"/>
      <c r="G177" s="16"/>
      <c r="H177" s="16"/>
      <c r="I177" s="4">
        <f t="shared" si="42"/>
        <v>0</v>
      </c>
      <c r="J177" s="5">
        <f t="shared" si="43"/>
        <v>0</v>
      </c>
      <c r="K177" s="6"/>
      <c r="L177" s="28">
        <v>0</v>
      </c>
      <c r="M177" s="28">
        <v>0</v>
      </c>
      <c r="N177" s="28">
        <v>0</v>
      </c>
      <c r="O177" s="25">
        <v>0</v>
      </c>
      <c r="P177" s="22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>
        <f t="shared" si="44"/>
        <v>0</v>
      </c>
      <c r="AA177">
        <f t="shared" si="45"/>
        <v>0</v>
      </c>
      <c r="AB177" s="13">
        <f t="shared" si="62"/>
        <v>0</v>
      </c>
      <c r="AC177" s="13">
        <f t="shared" si="47"/>
        <v>0</v>
      </c>
      <c r="AD177" s="13">
        <f t="shared" si="48"/>
        <v>0</v>
      </c>
      <c r="AE177" s="9">
        <f t="shared" si="49"/>
        <v>0</v>
      </c>
      <c r="AF177" s="13">
        <f t="shared" si="50"/>
        <v>0</v>
      </c>
      <c r="AG177">
        <f t="shared" si="51"/>
        <v>0</v>
      </c>
      <c r="AH177" s="9">
        <f>ROUND(IF(K177=3%,$J$359*#REF!,0),0)</f>
        <v>0</v>
      </c>
      <c r="AI177" s="9">
        <f t="shared" si="52"/>
        <v>0</v>
      </c>
      <c r="AJ177" s="9">
        <f t="shared" si="53"/>
        <v>0</v>
      </c>
      <c r="AK177" s="9">
        <f t="shared" si="54"/>
        <v>0</v>
      </c>
      <c r="AL177" s="11">
        <f t="shared" si="55"/>
        <v>0</v>
      </c>
      <c r="AM177" s="9">
        <f>IF(K177=3%,ROUND($J$361*#REF!,0),0)</f>
        <v>0</v>
      </c>
      <c r="AN177" s="14">
        <f t="shared" si="56"/>
        <v>0</v>
      </c>
      <c r="AO177" s="14">
        <f t="shared" si="57"/>
        <v>0</v>
      </c>
      <c r="AP177" s="9">
        <f t="shared" si="58"/>
        <v>0</v>
      </c>
      <c r="AQ177" s="14">
        <f t="shared" si="59"/>
        <v>0</v>
      </c>
      <c r="AR177" s="11">
        <f t="shared" si="60"/>
        <v>0</v>
      </c>
      <c r="AS177" s="14">
        <v>0</v>
      </c>
      <c r="AT177" s="9">
        <f t="shared" si="61"/>
        <v>0</v>
      </c>
    </row>
    <row r="178" spans="1:46" ht="12.75">
      <c r="A178">
        <v>176</v>
      </c>
      <c r="B178" s="7" t="s">
        <v>420</v>
      </c>
      <c r="C178" s="7" t="s">
        <v>9</v>
      </c>
      <c r="D178" s="3" t="s">
        <v>421</v>
      </c>
      <c r="F178" s="16"/>
      <c r="G178" s="16"/>
      <c r="H178" s="16"/>
      <c r="I178" s="4">
        <f t="shared" si="42"/>
        <v>0</v>
      </c>
      <c r="J178" s="5">
        <f t="shared" si="43"/>
        <v>0</v>
      </c>
      <c r="K178" s="6"/>
      <c r="L178" s="28">
        <v>0</v>
      </c>
      <c r="M178" s="28">
        <v>0</v>
      </c>
      <c r="N178" s="28">
        <v>0</v>
      </c>
      <c r="O178" s="25">
        <v>0</v>
      </c>
      <c r="P178" s="22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>
        <f t="shared" si="44"/>
        <v>0</v>
      </c>
      <c r="AA178">
        <f t="shared" si="45"/>
        <v>0</v>
      </c>
      <c r="AB178" s="13">
        <f t="shared" si="62"/>
        <v>0</v>
      </c>
      <c r="AC178" s="13">
        <f t="shared" si="47"/>
        <v>0</v>
      </c>
      <c r="AD178" s="13">
        <f t="shared" si="48"/>
        <v>0</v>
      </c>
      <c r="AE178" s="9">
        <f t="shared" si="49"/>
        <v>0</v>
      </c>
      <c r="AF178" s="13">
        <f t="shared" si="50"/>
        <v>0</v>
      </c>
      <c r="AG178">
        <f t="shared" si="51"/>
        <v>0</v>
      </c>
      <c r="AH178" s="9">
        <f>ROUND(IF(K178=3%,$J$359*#REF!,0),0)</f>
        <v>0</v>
      </c>
      <c r="AI178" s="9">
        <f t="shared" si="52"/>
        <v>0</v>
      </c>
      <c r="AJ178" s="9">
        <f t="shared" si="53"/>
        <v>0</v>
      </c>
      <c r="AK178" s="9">
        <f t="shared" si="54"/>
        <v>0</v>
      </c>
      <c r="AL178" s="11">
        <f t="shared" si="55"/>
        <v>0</v>
      </c>
      <c r="AM178" s="9">
        <f>IF(K178=3%,ROUND($J$361*#REF!,0),0)</f>
        <v>0</v>
      </c>
      <c r="AN178" s="14">
        <f t="shared" si="56"/>
        <v>0</v>
      </c>
      <c r="AO178" s="14">
        <f t="shared" si="57"/>
        <v>0</v>
      </c>
      <c r="AP178" s="9">
        <f t="shared" si="58"/>
        <v>0</v>
      </c>
      <c r="AQ178" s="14">
        <f t="shared" si="59"/>
        <v>0</v>
      </c>
      <c r="AR178" s="11">
        <f t="shared" si="60"/>
        <v>0</v>
      </c>
      <c r="AS178" s="14">
        <v>0</v>
      </c>
      <c r="AT178" s="9">
        <f t="shared" si="61"/>
        <v>0</v>
      </c>
    </row>
    <row r="179" spans="1:46" ht="12.75">
      <c r="A179">
        <v>177</v>
      </c>
      <c r="B179" s="7" t="s">
        <v>71</v>
      </c>
      <c r="C179" s="7" t="s">
        <v>9</v>
      </c>
      <c r="D179" s="3" t="s">
        <v>72</v>
      </c>
      <c r="E179">
        <v>2002</v>
      </c>
      <c r="F179" s="17">
        <v>576500</v>
      </c>
      <c r="G179" s="17">
        <v>10148</v>
      </c>
      <c r="H179" s="17">
        <v>382</v>
      </c>
      <c r="I179" s="4">
        <f t="shared" si="42"/>
        <v>565970</v>
      </c>
      <c r="J179" s="5">
        <f t="shared" si="43"/>
        <v>565970</v>
      </c>
      <c r="K179" s="6">
        <v>0.03</v>
      </c>
      <c r="L179" s="28">
        <v>151837</v>
      </c>
      <c r="M179" s="28">
        <v>40441</v>
      </c>
      <c r="N179" s="28">
        <v>23622</v>
      </c>
      <c r="O179" s="25">
        <v>216039</v>
      </c>
      <c r="P179" s="22">
        <v>0.3815</v>
      </c>
      <c r="Q179" s="9">
        <v>389821</v>
      </c>
      <c r="R179" s="9">
        <v>457682</v>
      </c>
      <c r="S179" s="9">
        <v>516198</v>
      </c>
      <c r="T179" s="9">
        <v>535435</v>
      </c>
      <c r="U179" s="9">
        <v>451252</v>
      </c>
      <c r="V179" s="9">
        <v>263694</v>
      </c>
      <c r="W179" s="9">
        <v>205826</v>
      </c>
      <c r="X179" s="9">
        <v>210657</v>
      </c>
      <c r="Y179" s="9">
        <v>216039</v>
      </c>
      <c r="Z179">
        <f t="shared" si="44"/>
        <v>26.83</v>
      </c>
      <c r="AA179" t="e">
        <f t="shared" si="45"/>
        <v>#REF!</v>
      </c>
      <c r="AB179" s="13">
        <f t="shared" si="62"/>
        <v>151837.06506</v>
      </c>
      <c r="AC179" s="13">
        <f t="shared" si="47"/>
        <v>151837.06506</v>
      </c>
      <c r="AD179" s="13">
        <f t="shared" si="48"/>
        <v>0.06505999999353662</v>
      </c>
      <c r="AE179" s="9">
        <f t="shared" si="49"/>
        <v>151837</v>
      </c>
      <c r="AF179" s="13">
        <f t="shared" si="50"/>
        <v>-0.06505999999353662</v>
      </c>
      <c r="AG179">
        <f t="shared" si="51"/>
        <v>26.83</v>
      </c>
      <c r="AH179" s="9" t="e">
        <f>ROUND(IF(K179=3%,$J$359*#REF!,0),0)</f>
        <v>#REF!</v>
      </c>
      <c r="AI179" s="9" t="e">
        <f t="shared" si="52"/>
        <v>#REF!</v>
      </c>
      <c r="AJ179" s="9" t="e">
        <f t="shared" si="53"/>
        <v>#REF!</v>
      </c>
      <c r="AK179" s="9" t="e">
        <f t="shared" si="54"/>
        <v>#REF!</v>
      </c>
      <c r="AL179" s="11" t="e">
        <f t="shared" si="55"/>
        <v>#REF!</v>
      </c>
      <c r="AM179" s="9" t="e">
        <f>IF(K179=3%,ROUND($J$361*#REF!,0),0)</f>
        <v>#REF!</v>
      </c>
      <c r="AN179" s="14" t="e">
        <f t="shared" si="56"/>
        <v>#REF!</v>
      </c>
      <c r="AO179" s="14" t="e">
        <f t="shared" si="57"/>
        <v>#REF!</v>
      </c>
      <c r="AP179" s="9" t="e">
        <f t="shared" si="58"/>
        <v>#REF!</v>
      </c>
      <c r="AQ179" s="14" t="e">
        <f t="shared" si="59"/>
        <v>#REF!</v>
      </c>
      <c r="AR179" s="11" t="e">
        <f t="shared" si="60"/>
        <v>#REF!</v>
      </c>
      <c r="AS179" s="14">
        <v>139</v>
      </c>
      <c r="AT179" s="9" t="e">
        <f t="shared" si="61"/>
        <v>#REF!</v>
      </c>
    </row>
    <row r="180" spans="1:46" ht="12.75">
      <c r="A180">
        <v>178</v>
      </c>
      <c r="B180" s="7" t="s">
        <v>422</v>
      </c>
      <c r="C180" s="7" t="s">
        <v>9</v>
      </c>
      <c r="D180" s="3" t="s">
        <v>423</v>
      </c>
      <c r="F180" s="16"/>
      <c r="G180" s="16"/>
      <c r="H180" s="16"/>
      <c r="I180" s="4">
        <f t="shared" si="42"/>
        <v>0</v>
      </c>
      <c r="J180" s="5">
        <f t="shared" si="43"/>
        <v>0</v>
      </c>
      <c r="K180" s="6"/>
      <c r="L180" s="28">
        <v>0</v>
      </c>
      <c r="M180" s="28">
        <v>0</v>
      </c>
      <c r="N180" s="28">
        <v>0</v>
      </c>
      <c r="O180" s="25">
        <v>0</v>
      </c>
      <c r="P180" s="22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>
        <f t="shared" si="44"/>
        <v>0</v>
      </c>
      <c r="AA180">
        <f t="shared" si="45"/>
        <v>0</v>
      </c>
      <c r="AB180" s="13">
        <f t="shared" si="62"/>
        <v>0</v>
      </c>
      <c r="AC180" s="13">
        <f t="shared" si="47"/>
        <v>0</v>
      </c>
      <c r="AD180" s="13">
        <f t="shared" si="48"/>
        <v>0</v>
      </c>
      <c r="AE180" s="9">
        <f t="shared" si="49"/>
        <v>0</v>
      </c>
      <c r="AF180" s="13">
        <f t="shared" si="50"/>
        <v>0</v>
      </c>
      <c r="AG180">
        <f t="shared" si="51"/>
        <v>0</v>
      </c>
      <c r="AH180" s="9">
        <f>ROUND(IF(K180=3%,$J$359*#REF!,0),0)</f>
        <v>0</v>
      </c>
      <c r="AI180" s="9">
        <f t="shared" si="52"/>
        <v>0</v>
      </c>
      <c r="AJ180" s="9">
        <f t="shared" si="53"/>
        <v>0</v>
      </c>
      <c r="AK180" s="9">
        <f t="shared" si="54"/>
        <v>0</v>
      </c>
      <c r="AL180" s="11">
        <f t="shared" si="55"/>
        <v>0</v>
      </c>
      <c r="AM180" s="9">
        <f>IF(K180=3%,ROUND($J$361*#REF!,0),0)</f>
        <v>0</v>
      </c>
      <c r="AN180" s="14">
        <f t="shared" si="56"/>
        <v>0</v>
      </c>
      <c r="AO180" s="14">
        <f t="shared" si="57"/>
        <v>0</v>
      </c>
      <c r="AP180" s="9">
        <f t="shared" si="58"/>
        <v>0</v>
      </c>
      <c r="AQ180" s="14">
        <f t="shared" si="59"/>
        <v>0</v>
      </c>
      <c r="AR180" s="11">
        <f t="shared" si="60"/>
        <v>0</v>
      </c>
      <c r="AS180" s="14">
        <v>0</v>
      </c>
      <c r="AT180" s="9">
        <f t="shared" si="61"/>
        <v>0</v>
      </c>
    </row>
    <row r="181" spans="1:46" ht="12.75">
      <c r="A181">
        <v>179</v>
      </c>
      <c r="B181" s="7" t="s">
        <v>73</v>
      </c>
      <c r="C181" s="7" t="s">
        <v>9</v>
      </c>
      <c r="D181" s="3" t="s">
        <v>74</v>
      </c>
      <c r="E181">
        <v>2004</v>
      </c>
      <c r="F181" s="17">
        <v>237225.93</v>
      </c>
      <c r="G181" s="17">
        <v>1879.72</v>
      </c>
      <c r="H181" s="17">
        <v>0</v>
      </c>
      <c r="I181" s="4">
        <f t="shared" si="42"/>
        <v>235346.21</v>
      </c>
      <c r="J181" s="5">
        <f t="shared" si="43"/>
        <v>235346</v>
      </c>
      <c r="K181" s="6">
        <v>0.03</v>
      </c>
      <c r="L181" s="28">
        <v>63138</v>
      </c>
      <c r="M181" s="28">
        <v>44485</v>
      </c>
      <c r="N181" s="28">
        <v>25984</v>
      </c>
      <c r="O181" s="25">
        <v>133736</v>
      </c>
      <c r="P181" s="22">
        <v>0.5677</v>
      </c>
      <c r="Q181" s="9">
        <v>156374</v>
      </c>
      <c r="R181" s="9">
        <v>163634</v>
      </c>
      <c r="S181" s="9">
        <v>184764</v>
      </c>
      <c r="T181" s="9">
        <v>191946</v>
      </c>
      <c r="U181" s="9">
        <v>210748.87</v>
      </c>
      <c r="V181" s="9">
        <v>163583</v>
      </c>
      <c r="W181" s="9">
        <v>127418</v>
      </c>
      <c r="X181" s="9">
        <v>128933</v>
      </c>
      <c r="Y181" s="9">
        <v>133736</v>
      </c>
      <c r="Z181">
        <f t="shared" si="44"/>
        <v>26.83</v>
      </c>
      <c r="AA181" t="e">
        <f t="shared" si="45"/>
        <v>#REF!</v>
      </c>
      <c r="AB181" s="13">
        <f t="shared" si="62"/>
        <v>63138.05663</v>
      </c>
      <c r="AC181" s="13">
        <f t="shared" si="47"/>
        <v>63138.05663</v>
      </c>
      <c r="AD181" s="13">
        <f t="shared" si="48"/>
        <v>0.05662999999913154</v>
      </c>
      <c r="AE181" s="9">
        <f t="shared" si="49"/>
        <v>63138</v>
      </c>
      <c r="AF181" s="13">
        <f t="shared" si="50"/>
        <v>-0.05662999999913154</v>
      </c>
      <c r="AG181">
        <f t="shared" si="51"/>
        <v>26.83</v>
      </c>
      <c r="AH181" s="9" t="e">
        <f>ROUND(IF(K181=3%,$J$359*#REF!,0),0)</f>
        <v>#REF!</v>
      </c>
      <c r="AI181" s="9" t="e">
        <f t="shared" si="52"/>
        <v>#REF!</v>
      </c>
      <c r="AJ181" s="9" t="e">
        <f t="shared" si="53"/>
        <v>#REF!</v>
      </c>
      <c r="AK181" s="9" t="e">
        <f t="shared" si="54"/>
        <v>#REF!</v>
      </c>
      <c r="AL181" s="11" t="e">
        <f t="shared" si="55"/>
        <v>#REF!</v>
      </c>
      <c r="AM181" s="9" t="e">
        <f>IF(K181=3%,ROUND($J$361*#REF!,0),0)</f>
        <v>#REF!</v>
      </c>
      <c r="AN181" s="14" t="e">
        <f t="shared" si="56"/>
        <v>#REF!</v>
      </c>
      <c r="AO181" s="14" t="e">
        <f t="shared" si="57"/>
        <v>#REF!</v>
      </c>
      <c r="AP181" s="9" t="e">
        <f t="shared" si="58"/>
        <v>#REF!</v>
      </c>
      <c r="AQ181" s="14" t="e">
        <f t="shared" si="59"/>
        <v>#REF!</v>
      </c>
      <c r="AR181" s="11" t="e">
        <f t="shared" si="60"/>
        <v>#REF!</v>
      </c>
      <c r="AS181" s="14">
        <v>129</v>
      </c>
      <c r="AT181" s="9" t="e">
        <f t="shared" si="61"/>
        <v>#REF!</v>
      </c>
    </row>
    <row r="182" spans="1:46" ht="12.75">
      <c r="A182">
        <v>180</v>
      </c>
      <c r="B182" s="7" t="s">
        <v>424</v>
      </c>
      <c r="C182" s="7" t="s">
        <v>9</v>
      </c>
      <c r="D182" s="3" t="s">
        <v>425</v>
      </c>
      <c r="F182" s="16"/>
      <c r="G182" s="16"/>
      <c r="H182" s="16"/>
      <c r="I182" s="4">
        <f t="shared" si="42"/>
        <v>0</v>
      </c>
      <c r="J182" s="5">
        <f t="shared" si="43"/>
        <v>0</v>
      </c>
      <c r="K182" s="6"/>
      <c r="L182" s="28">
        <v>0</v>
      </c>
      <c r="M182" s="28">
        <v>0</v>
      </c>
      <c r="N182" s="28">
        <v>0</v>
      </c>
      <c r="O182" s="25">
        <v>0</v>
      </c>
      <c r="P182" s="22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>
        <f t="shared" si="44"/>
        <v>0</v>
      </c>
      <c r="AA182">
        <f t="shared" si="45"/>
        <v>0</v>
      </c>
      <c r="AB182" s="13">
        <f t="shared" si="62"/>
        <v>0</v>
      </c>
      <c r="AC182" s="13">
        <f t="shared" si="47"/>
        <v>0</v>
      </c>
      <c r="AD182" s="13">
        <f t="shared" si="48"/>
        <v>0</v>
      </c>
      <c r="AE182" s="9">
        <f t="shared" si="49"/>
        <v>0</v>
      </c>
      <c r="AF182" s="13">
        <f t="shared" si="50"/>
        <v>0</v>
      </c>
      <c r="AG182">
        <f t="shared" si="51"/>
        <v>0</v>
      </c>
      <c r="AH182" s="9">
        <f>ROUND(IF(K182=3%,$J$359*#REF!,0),0)</f>
        <v>0</v>
      </c>
      <c r="AI182" s="9">
        <f t="shared" si="52"/>
        <v>0</v>
      </c>
      <c r="AJ182" s="9">
        <f t="shared" si="53"/>
        <v>0</v>
      </c>
      <c r="AK182" s="9">
        <f t="shared" si="54"/>
        <v>0</v>
      </c>
      <c r="AL182" s="11">
        <f t="shared" si="55"/>
        <v>0</v>
      </c>
      <c r="AM182" s="9">
        <f>IF(K182=3%,ROUND($J$361*#REF!,0),0)</f>
        <v>0</v>
      </c>
      <c r="AN182" s="14">
        <f t="shared" si="56"/>
        <v>0</v>
      </c>
      <c r="AO182" s="14">
        <f t="shared" si="57"/>
        <v>0</v>
      </c>
      <c r="AP182" s="9">
        <f t="shared" si="58"/>
        <v>0</v>
      </c>
      <c r="AQ182" s="14">
        <f t="shared" si="59"/>
        <v>0</v>
      </c>
      <c r="AR182" s="11">
        <f t="shared" si="60"/>
        <v>0</v>
      </c>
      <c r="AS182" s="14">
        <v>0</v>
      </c>
      <c r="AT182" s="9">
        <f t="shared" si="61"/>
        <v>0</v>
      </c>
    </row>
    <row r="183" spans="1:46" ht="12.75">
      <c r="A183">
        <v>181</v>
      </c>
      <c r="B183" s="7" t="s">
        <v>426</v>
      </c>
      <c r="C183" s="7" t="s">
        <v>9</v>
      </c>
      <c r="D183" s="3" t="s">
        <v>427</v>
      </c>
      <c r="F183" s="16"/>
      <c r="G183" s="16"/>
      <c r="H183" s="16"/>
      <c r="I183" s="4">
        <f t="shared" si="42"/>
        <v>0</v>
      </c>
      <c r="J183" s="5">
        <f t="shared" si="43"/>
        <v>0</v>
      </c>
      <c r="K183" s="6"/>
      <c r="L183" s="28">
        <v>0</v>
      </c>
      <c r="M183" s="28">
        <v>0</v>
      </c>
      <c r="N183" s="28">
        <v>0</v>
      </c>
      <c r="O183" s="25">
        <v>0</v>
      </c>
      <c r="P183" s="22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>
        <f t="shared" si="44"/>
        <v>0</v>
      </c>
      <c r="AA183">
        <f t="shared" si="45"/>
        <v>0</v>
      </c>
      <c r="AB183" s="13">
        <f t="shared" si="62"/>
        <v>0</v>
      </c>
      <c r="AC183" s="13">
        <f t="shared" si="47"/>
        <v>0</v>
      </c>
      <c r="AD183" s="13">
        <f t="shared" si="48"/>
        <v>0</v>
      </c>
      <c r="AE183" s="9">
        <f t="shared" si="49"/>
        <v>0</v>
      </c>
      <c r="AF183" s="13">
        <f t="shared" si="50"/>
        <v>0</v>
      </c>
      <c r="AG183">
        <f t="shared" si="51"/>
        <v>0</v>
      </c>
      <c r="AH183" s="9">
        <f>ROUND(IF(K183=3%,$J$359*#REF!,0),0)</f>
        <v>0</v>
      </c>
      <c r="AI183" s="9">
        <f t="shared" si="52"/>
        <v>0</v>
      </c>
      <c r="AJ183" s="9">
        <f t="shared" si="53"/>
        <v>0</v>
      </c>
      <c r="AK183" s="9">
        <f t="shared" si="54"/>
        <v>0</v>
      </c>
      <c r="AL183" s="11">
        <f t="shared" si="55"/>
        <v>0</v>
      </c>
      <c r="AM183" s="9">
        <f>IF(K183=3%,ROUND($J$361*#REF!,0),0)</f>
        <v>0</v>
      </c>
      <c r="AN183" s="14">
        <f t="shared" si="56"/>
        <v>0</v>
      </c>
      <c r="AO183" s="14">
        <f t="shared" si="57"/>
        <v>0</v>
      </c>
      <c r="AP183" s="9">
        <f t="shared" si="58"/>
        <v>0</v>
      </c>
      <c r="AQ183" s="14">
        <f t="shared" si="59"/>
        <v>0</v>
      </c>
      <c r="AR183" s="11">
        <f t="shared" si="60"/>
        <v>0</v>
      </c>
      <c r="AS183" s="14">
        <v>0</v>
      </c>
      <c r="AT183" s="9">
        <f t="shared" si="61"/>
        <v>0</v>
      </c>
    </row>
    <row r="184" spans="1:46" ht="12.75">
      <c r="A184">
        <v>182</v>
      </c>
      <c r="B184" s="7" t="s">
        <v>428</v>
      </c>
      <c r="C184" s="7" t="s">
        <v>9</v>
      </c>
      <c r="D184" s="3" t="s">
        <v>429</v>
      </c>
      <c r="E184">
        <v>2012</v>
      </c>
      <c r="F184" s="17">
        <v>207669.6</v>
      </c>
      <c r="G184" s="17">
        <v>2138.21</v>
      </c>
      <c r="H184" s="17">
        <v>0</v>
      </c>
      <c r="I184" s="4">
        <f t="shared" si="42"/>
        <v>205531.39</v>
      </c>
      <c r="J184" s="5">
        <f t="shared" si="43"/>
        <v>205531</v>
      </c>
      <c r="K184" s="6">
        <v>0.01</v>
      </c>
      <c r="L184" s="28">
        <v>55139</v>
      </c>
      <c r="M184" s="28">
        <v>0</v>
      </c>
      <c r="N184" s="28">
        <v>0</v>
      </c>
      <c r="O184" s="25">
        <v>55139</v>
      </c>
      <c r="P184" s="22">
        <v>0.2683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55139</v>
      </c>
      <c r="Z184">
        <f t="shared" si="44"/>
        <v>26.83</v>
      </c>
      <c r="AA184">
        <f t="shared" si="45"/>
        <v>26.83</v>
      </c>
      <c r="AB184" s="13">
        <f t="shared" si="62"/>
        <v>55139.36042</v>
      </c>
      <c r="AC184" s="13">
        <f t="shared" si="47"/>
        <v>55139.36042</v>
      </c>
      <c r="AD184" s="13">
        <f t="shared" si="48"/>
        <v>0.36041999999724794</v>
      </c>
      <c r="AE184" s="9">
        <f t="shared" si="49"/>
        <v>55139</v>
      </c>
      <c r="AF184" s="13">
        <f t="shared" si="50"/>
        <v>-0.36041999999724794</v>
      </c>
      <c r="AG184">
        <f t="shared" si="51"/>
        <v>26.83</v>
      </c>
      <c r="AH184" s="9">
        <f>ROUND(IF(K184=3%,$J$359*#REF!,0),0)</f>
        <v>0</v>
      </c>
      <c r="AI184" s="9">
        <f t="shared" si="52"/>
        <v>55139</v>
      </c>
      <c r="AJ184" s="9">
        <f t="shared" si="53"/>
        <v>0</v>
      </c>
      <c r="AK184" s="9">
        <f t="shared" si="54"/>
        <v>55139</v>
      </c>
      <c r="AL184" s="11">
        <f t="shared" si="55"/>
        <v>26.83</v>
      </c>
      <c r="AM184" s="9">
        <f>IF(K184=3%,ROUND($J$361*#REF!,0),0)</f>
        <v>0</v>
      </c>
      <c r="AN184" s="14">
        <f t="shared" si="56"/>
        <v>55139</v>
      </c>
      <c r="AO184" s="14">
        <f t="shared" si="57"/>
        <v>0</v>
      </c>
      <c r="AP184" s="9">
        <f t="shared" si="58"/>
        <v>55139</v>
      </c>
      <c r="AQ184" s="14">
        <f t="shared" si="59"/>
        <v>0</v>
      </c>
      <c r="AR184" s="11">
        <f t="shared" si="60"/>
        <v>26.83</v>
      </c>
      <c r="AS184" s="14">
        <v>0</v>
      </c>
      <c r="AT184" s="9">
        <f t="shared" si="61"/>
        <v>55139</v>
      </c>
    </row>
    <row r="185" spans="1:46" ht="12.75">
      <c r="A185">
        <v>183</v>
      </c>
      <c r="B185" s="7" t="s">
        <v>430</v>
      </c>
      <c r="C185" s="7" t="s">
        <v>9</v>
      </c>
      <c r="D185" s="3" t="s">
        <v>431</v>
      </c>
      <c r="F185" s="16"/>
      <c r="G185" s="16"/>
      <c r="H185" s="16"/>
      <c r="I185" s="4">
        <f t="shared" si="42"/>
        <v>0</v>
      </c>
      <c r="J185" s="5">
        <f t="shared" si="43"/>
        <v>0</v>
      </c>
      <c r="K185" s="6"/>
      <c r="L185" s="28">
        <v>0</v>
      </c>
      <c r="M185" s="28">
        <v>0</v>
      </c>
      <c r="N185" s="28">
        <v>0</v>
      </c>
      <c r="O185" s="25">
        <v>0</v>
      </c>
      <c r="P185" s="22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>
        <f t="shared" si="44"/>
        <v>0</v>
      </c>
      <c r="AA185">
        <f t="shared" si="45"/>
        <v>0</v>
      </c>
      <c r="AB185" s="13">
        <f t="shared" si="62"/>
        <v>0</v>
      </c>
      <c r="AC185" s="13">
        <f t="shared" si="47"/>
        <v>0</v>
      </c>
      <c r="AD185" s="13">
        <f t="shared" si="48"/>
        <v>0</v>
      </c>
      <c r="AE185" s="9">
        <f t="shared" si="49"/>
        <v>0</v>
      </c>
      <c r="AF185" s="13">
        <f t="shared" si="50"/>
        <v>0</v>
      </c>
      <c r="AG185">
        <f t="shared" si="51"/>
        <v>0</v>
      </c>
      <c r="AH185" s="9">
        <f>ROUND(IF(K185=3%,$J$359*#REF!,0),0)</f>
        <v>0</v>
      </c>
      <c r="AI185" s="9">
        <f t="shared" si="52"/>
        <v>0</v>
      </c>
      <c r="AJ185" s="9">
        <f t="shared" si="53"/>
        <v>0</v>
      </c>
      <c r="AK185" s="9">
        <f t="shared" si="54"/>
        <v>0</v>
      </c>
      <c r="AL185" s="11">
        <f t="shared" si="55"/>
        <v>0</v>
      </c>
      <c r="AM185" s="9">
        <f>IF(K185=3%,ROUND($J$361*#REF!,0),0)</f>
        <v>0</v>
      </c>
      <c r="AN185" s="14">
        <f t="shared" si="56"/>
        <v>0</v>
      </c>
      <c r="AO185" s="14">
        <f t="shared" si="57"/>
        <v>0</v>
      </c>
      <c r="AP185" s="9">
        <f t="shared" si="58"/>
        <v>0</v>
      </c>
      <c r="AQ185" s="14">
        <f t="shared" si="59"/>
        <v>0</v>
      </c>
      <c r="AR185" s="11">
        <f t="shared" si="60"/>
        <v>0</v>
      </c>
      <c r="AS185" s="14">
        <v>0</v>
      </c>
      <c r="AT185" s="9">
        <f t="shared" si="61"/>
        <v>0</v>
      </c>
    </row>
    <row r="186" spans="1:46" ht="12.75">
      <c r="A186">
        <v>184</v>
      </c>
      <c r="B186" s="7" t="s">
        <v>432</v>
      </c>
      <c r="C186" s="7" t="s">
        <v>9</v>
      </c>
      <c r="D186" s="3" t="s">
        <v>433</v>
      </c>
      <c r="E186">
        <v>2005</v>
      </c>
      <c r="F186" s="17">
        <v>157409.94</v>
      </c>
      <c r="G186" s="17">
        <v>2537.67</v>
      </c>
      <c r="H186" s="17">
        <v>223.24</v>
      </c>
      <c r="I186" s="4">
        <f t="shared" si="42"/>
        <v>154649.03</v>
      </c>
      <c r="J186" s="5">
        <f t="shared" si="43"/>
        <v>154649</v>
      </c>
      <c r="K186" s="6">
        <v>0.01</v>
      </c>
      <c r="L186" s="28">
        <v>41489</v>
      </c>
      <c r="M186" s="28">
        <v>0</v>
      </c>
      <c r="N186" s="28">
        <v>0</v>
      </c>
      <c r="O186" s="25">
        <v>41498</v>
      </c>
      <c r="P186" s="22">
        <v>0.2683</v>
      </c>
      <c r="Q186" s="9">
        <v>0</v>
      </c>
      <c r="R186" s="9">
        <v>109686</v>
      </c>
      <c r="S186" s="9">
        <v>118378</v>
      </c>
      <c r="T186" s="9">
        <v>128026</v>
      </c>
      <c r="U186" s="9">
        <v>92136</v>
      </c>
      <c r="V186" s="9">
        <v>50500</v>
      </c>
      <c r="W186" s="9">
        <v>38951</v>
      </c>
      <c r="X186" s="9">
        <v>39402</v>
      </c>
      <c r="Y186" s="9">
        <v>41498</v>
      </c>
      <c r="Z186">
        <f t="shared" si="44"/>
        <v>26.83</v>
      </c>
      <c r="AA186">
        <f t="shared" si="45"/>
        <v>26.83</v>
      </c>
      <c r="AB186" s="13">
        <f t="shared" si="62"/>
        <v>41488.86032</v>
      </c>
      <c r="AC186" s="13">
        <f t="shared" si="47"/>
        <v>41488.86032</v>
      </c>
      <c r="AD186" s="13">
        <f t="shared" si="48"/>
        <v>-0.13968000000022585</v>
      </c>
      <c r="AE186" s="9">
        <f t="shared" si="49"/>
        <v>41489</v>
      </c>
      <c r="AF186" s="13">
        <f t="shared" si="50"/>
        <v>0.13968000000022585</v>
      </c>
      <c r="AG186">
        <f t="shared" si="51"/>
        <v>26.83</v>
      </c>
      <c r="AH186" s="9">
        <f>ROUND(IF(K186=3%,$J$359*#REF!,0),0)</f>
        <v>0</v>
      </c>
      <c r="AI186" s="9">
        <f t="shared" si="52"/>
        <v>41489</v>
      </c>
      <c r="AJ186" s="9">
        <f t="shared" si="53"/>
        <v>0</v>
      </c>
      <c r="AK186" s="9">
        <f t="shared" si="54"/>
        <v>41489</v>
      </c>
      <c r="AL186" s="11">
        <f t="shared" si="55"/>
        <v>26.83</v>
      </c>
      <c r="AM186" s="9">
        <f>IF(K186=3%,ROUND($J$361*#REF!,0),0)</f>
        <v>0</v>
      </c>
      <c r="AN186" s="14">
        <f t="shared" si="56"/>
        <v>41489</v>
      </c>
      <c r="AO186" s="14">
        <f t="shared" si="57"/>
        <v>0</v>
      </c>
      <c r="AP186" s="9">
        <f t="shared" si="58"/>
        <v>41489</v>
      </c>
      <c r="AQ186" s="14">
        <f t="shared" si="59"/>
        <v>0</v>
      </c>
      <c r="AR186" s="11">
        <f t="shared" si="60"/>
        <v>26.83</v>
      </c>
      <c r="AS186" s="14">
        <v>9</v>
      </c>
      <c r="AT186" s="9">
        <f t="shared" si="61"/>
        <v>41498</v>
      </c>
    </row>
    <row r="187" spans="1:46" ht="12.75">
      <c r="A187">
        <v>185</v>
      </c>
      <c r="B187" s="7" t="s">
        <v>434</v>
      </c>
      <c r="C187" s="7" t="s">
        <v>9</v>
      </c>
      <c r="D187" s="3" t="s">
        <v>435</v>
      </c>
      <c r="F187" s="16"/>
      <c r="G187" s="16"/>
      <c r="H187" s="16"/>
      <c r="I187" s="4">
        <f t="shared" si="42"/>
        <v>0</v>
      </c>
      <c r="J187" s="5">
        <f t="shared" si="43"/>
        <v>0</v>
      </c>
      <c r="K187" s="6"/>
      <c r="L187" s="28">
        <v>0</v>
      </c>
      <c r="M187" s="28">
        <v>0</v>
      </c>
      <c r="N187" s="28">
        <v>0</v>
      </c>
      <c r="O187" s="25">
        <v>0</v>
      </c>
      <c r="P187" s="22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>
        <f t="shared" si="44"/>
        <v>0</v>
      </c>
      <c r="AA187">
        <f t="shared" si="45"/>
        <v>0</v>
      </c>
      <c r="AB187" s="13">
        <f t="shared" si="62"/>
        <v>0</v>
      </c>
      <c r="AC187" s="13">
        <f t="shared" si="47"/>
        <v>0</v>
      </c>
      <c r="AD187" s="13">
        <f t="shared" si="48"/>
        <v>0</v>
      </c>
      <c r="AE187" s="9">
        <f t="shared" si="49"/>
        <v>0</v>
      </c>
      <c r="AF187" s="13">
        <f t="shared" si="50"/>
        <v>0</v>
      </c>
      <c r="AG187">
        <f t="shared" si="51"/>
        <v>0</v>
      </c>
      <c r="AH187" s="9">
        <f>ROUND(IF(K187=3%,$J$359*#REF!,0),0)</f>
        <v>0</v>
      </c>
      <c r="AI187" s="9">
        <f t="shared" si="52"/>
        <v>0</v>
      </c>
      <c r="AJ187" s="9">
        <f t="shared" si="53"/>
        <v>0</v>
      </c>
      <c r="AK187" s="9">
        <f t="shared" si="54"/>
        <v>0</v>
      </c>
      <c r="AL187" s="11">
        <f t="shared" si="55"/>
        <v>0</v>
      </c>
      <c r="AM187" s="9">
        <f>IF(K187=3%,ROUND($J$361*#REF!,0),0)</f>
        <v>0</v>
      </c>
      <c r="AN187" s="14">
        <f t="shared" si="56"/>
        <v>0</v>
      </c>
      <c r="AO187" s="14">
        <f t="shared" si="57"/>
        <v>0</v>
      </c>
      <c r="AP187" s="9">
        <f t="shared" si="58"/>
        <v>0</v>
      </c>
      <c r="AQ187" s="14">
        <f t="shared" si="59"/>
        <v>0</v>
      </c>
      <c r="AR187" s="11">
        <f t="shared" si="60"/>
        <v>0</v>
      </c>
      <c r="AS187" s="14">
        <v>0</v>
      </c>
      <c r="AT187" s="9">
        <f t="shared" si="61"/>
        <v>0</v>
      </c>
    </row>
    <row r="188" spans="1:46" ht="12.75">
      <c r="A188">
        <v>186</v>
      </c>
      <c r="B188" s="7" t="s">
        <v>436</v>
      </c>
      <c r="C188" s="7" t="s">
        <v>9</v>
      </c>
      <c r="D188" s="3" t="s">
        <v>437</v>
      </c>
      <c r="F188" s="16"/>
      <c r="G188" s="16"/>
      <c r="H188" s="16"/>
      <c r="I188" s="4">
        <f t="shared" si="42"/>
        <v>0</v>
      </c>
      <c r="J188" s="5">
        <f t="shared" si="43"/>
        <v>0</v>
      </c>
      <c r="K188" s="6"/>
      <c r="L188" s="28">
        <v>0</v>
      </c>
      <c r="M188" s="28">
        <v>0</v>
      </c>
      <c r="N188" s="28">
        <v>0</v>
      </c>
      <c r="O188" s="25">
        <v>0</v>
      </c>
      <c r="P188" s="22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>
        <f t="shared" si="44"/>
        <v>0</v>
      </c>
      <c r="AA188">
        <f t="shared" si="45"/>
        <v>0</v>
      </c>
      <c r="AB188" s="13">
        <f t="shared" si="62"/>
        <v>0</v>
      </c>
      <c r="AC188" s="13">
        <f t="shared" si="47"/>
        <v>0</v>
      </c>
      <c r="AD188" s="13">
        <f t="shared" si="48"/>
        <v>0</v>
      </c>
      <c r="AE188" s="9">
        <f t="shared" si="49"/>
        <v>0</v>
      </c>
      <c r="AF188" s="13">
        <f t="shared" si="50"/>
        <v>0</v>
      </c>
      <c r="AG188">
        <f t="shared" si="51"/>
        <v>0</v>
      </c>
      <c r="AH188" s="9">
        <f>ROUND(IF(K188=3%,$J$359*#REF!,0),0)</f>
        <v>0</v>
      </c>
      <c r="AI188" s="9">
        <f t="shared" si="52"/>
        <v>0</v>
      </c>
      <c r="AJ188" s="9">
        <f t="shared" si="53"/>
        <v>0</v>
      </c>
      <c r="AK188" s="9">
        <f t="shared" si="54"/>
        <v>0</v>
      </c>
      <c r="AL188" s="11">
        <f t="shared" si="55"/>
        <v>0</v>
      </c>
      <c r="AM188" s="9">
        <f>IF(K188=3%,ROUND($J$361*#REF!,0),0)</f>
        <v>0</v>
      </c>
      <c r="AN188" s="14">
        <f t="shared" si="56"/>
        <v>0</v>
      </c>
      <c r="AO188" s="14">
        <f t="shared" si="57"/>
        <v>0</v>
      </c>
      <c r="AP188" s="9">
        <f t="shared" si="58"/>
        <v>0</v>
      </c>
      <c r="AQ188" s="14">
        <f t="shared" si="59"/>
        <v>0</v>
      </c>
      <c r="AR188" s="11">
        <f t="shared" si="60"/>
        <v>0</v>
      </c>
      <c r="AS188" s="14">
        <v>0</v>
      </c>
      <c r="AT188" s="9">
        <f t="shared" si="61"/>
        <v>0</v>
      </c>
    </row>
    <row r="189" spans="1:46" ht="12.75">
      <c r="A189">
        <v>187</v>
      </c>
      <c r="B189" s="7" t="s">
        <v>438</v>
      </c>
      <c r="C189" s="7" t="s">
        <v>9</v>
      </c>
      <c r="D189" s="3" t="s">
        <v>439</v>
      </c>
      <c r="E189">
        <v>2008</v>
      </c>
      <c r="F189" s="17">
        <v>106963.96</v>
      </c>
      <c r="G189" s="17">
        <v>282.95</v>
      </c>
      <c r="H189" s="17">
        <v>37.48</v>
      </c>
      <c r="I189" s="4">
        <f t="shared" si="42"/>
        <v>106643.53000000001</v>
      </c>
      <c r="J189" s="5">
        <f t="shared" si="43"/>
        <v>106644</v>
      </c>
      <c r="K189" s="6">
        <v>0.01</v>
      </c>
      <c r="L189" s="28">
        <v>28610</v>
      </c>
      <c r="M189" s="28">
        <v>0</v>
      </c>
      <c r="N189" s="28">
        <v>0</v>
      </c>
      <c r="O189" s="25">
        <v>28617</v>
      </c>
      <c r="P189" s="22">
        <v>0.2683</v>
      </c>
      <c r="Q189" s="9">
        <v>0</v>
      </c>
      <c r="R189" s="9">
        <v>0</v>
      </c>
      <c r="S189" s="9">
        <v>0</v>
      </c>
      <c r="T189" s="9">
        <v>0</v>
      </c>
      <c r="U189" s="9">
        <v>68211</v>
      </c>
      <c r="V189" s="9">
        <v>37341</v>
      </c>
      <c r="W189" s="9">
        <v>28091</v>
      </c>
      <c r="X189" s="9">
        <v>28219</v>
      </c>
      <c r="Y189" s="9">
        <v>28617</v>
      </c>
      <c r="Z189">
        <f t="shared" si="44"/>
        <v>26.83</v>
      </c>
      <c r="AA189">
        <f t="shared" si="45"/>
        <v>26.83</v>
      </c>
      <c r="AB189" s="13">
        <f t="shared" si="62"/>
        <v>28610.19483</v>
      </c>
      <c r="AC189" s="13">
        <f t="shared" si="47"/>
        <v>28610.19483</v>
      </c>
      <c r="AD189" s="13">
        <f t="shared" si="48"/>
        <v>0.19483000000036554</v>
      </c>
      <c r="AE189" s="9">
        <f t="shared" si="49"/>
        <v>28610</v>
      </c>
      <c r="AF189" s="13">
        <f t="shared" si="50"/>
        <v>-0.19483000000036554</v>
      </c>
      <c r="AG189">
        <f t="shared" si="51"/>
        <v>26.83</v>
      </c>
      <c r="AH189" s="9">
        <f>ROUND(IF(K189=3%,$J$359*#REF!,0),0)</f>
        <v>0</v>
      </c>
      <c r="AI189" s="9">
        <f t="shared" si="52"/>
        <v>28610</v>
      </c>
      <c r="AJ189" s="9">
        <f t="shared" si="53"/>
        <v>0</v>
      </c>
      <c r="AK189" s="9">
        <f t="shared" si="54"/>
        <v>28610</v>
      </c>
      <c r="AL189" s="11">
        <f t="shared" si="55"/>
        <v>26.83</v>
      </c>
      <c r="AM189" s="9">
        <f>IF(K189=3%,ROUND($J$361*#REF!,0),0)</f>
        <v>0</v>
      </c>
      <c r="AN189" s="14">
        <f t="shared" si="56"/>
        <v>28610</v>
      </c>
      <c r="AO189" s="14">
        <f t="shared" si="57"/>
        <v>0</v>
      </c>
      <c r="AP189" s="9">
        <f t="shared" si="58"/>
        <v>28610</v>
      </c>
      <c r="AQ189" s="14">
        <f t="shared" si="59"/>
        <v>0</v>
      </c>
      <c r="AR189" s="11">
        <f t="shared" si="60"/>
        <v>26.83</v>
      </c>
      <c r="AS189" s="14">
        <v>7</v>
      </c>
      <c r="AT189" s="9">
        <f t="shared" si="61"/>
        <v>28617</v>
      </c>
    </row>
    <row r="190" spans="1:46" ht="12.75">
      <c r="A190">
        <v>188</v>
      </c>
      <c r="B190" s="7" t="s">
        <v>440</v>
      </c>
      <c r="C190" s="7" t="s">
        <v>9</v>
      </c>
      <c r="D190" s="3" t="s">
        <v>441</v>
      </c>
      <c r="F190" s="16"/>
      <c r="G190" s="16"/>
      <c r="H190" s="16"/>
      <c r="I190" s="4">
        <f t="shared" si="42"/>
        <v>0</v>
      </c>
      <c r="J190" s="5">
        <f t="shared" si="43"/>
        <v>0</v>
      </c>
      <c r="K190" s="6"/>
      <c r="L190" s="28">
        <v>0</v>
      </c>
      <c r="M190" s="28">
        <v>0</v>
      </c>
      <c r="N190" s="28">
        <v>0</v>
      </c>
      <c r="O190" s="25">
        <v>0</v>
      </c>
      <c r="P190" s="22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>
        <f t="shared" si="44"/>
        <v>0</v>
      </c>
      <c r="AA190">
        <f t="shared" si="45"/>
        <v>0</v>
      </c>
      <c r="AB190" s="13">
        <f t="shared" si="62"/>
        <v>0</v>
      </c>
      <c r="AC190" s="13">
        <f t="shared" si="47"/>
        <v>0</v>
      </c>
      <c r="AD190" s="13">
        <f t="shared" si="48"/>
        <v>0</v>
      </c>
      <c r="AE190" s="9">
        <f t="shared" si="49"/>
        <v>0</v>
      </c>
      <c r="AF190" s="13">
        <f t="shared" si="50"/>
        <v>0</v>
      </c>
      <c r="AG190">
        <f t="shared" si="51"/>
        <v>0</v>
      </c>
      <c r="AH190" s="9">
        <f>ROUND(IF(K190=3%,$J$359*#REF!,0),0)</f>
        <v>0</v>
      </c>
      <c r="AI190" s="9">
        <f t="shared" si="52"/>
        <v>0</v>
      </c>
      <c r="AJ190" s="9">
        <f t="shared" si="53"/>
        <v>0</v>
      </c>
      <c r="AK190" s="9">
        <f t="shared" si="54"/>
        <v>0</v>
      </c>
      <c r="AL190" s="11">
        <f t="shared" si="55"/>
        <v>0</v>
      </c>
      <c r="AM190" s="9">
        <f>IF(K190=3%,ROUND($J$361*#REF!,0),0)</f>
        <v>0</v>
      </c>
      <c r="AN190" s="14">
        <f t="shared" si="56"/>
        <v>0</v>
      </c>
      <c r="AO190" s="14">
        <f t="shared" si="57"/>
        <v>0</v>
      </c>
      <c r="AP190" s="9">
        <f t="shared" si="58"/>
        <v>0</v>
      </c>
      <c r="AQ190" s="14">
        <f t="shared" si="59"/>
        <v>0</v>
      </c>
      <c r="AR190" s="11">
        <f t="shared" si="60"/>
        <v>0</v>
      </c>
      <c r="AS190" s="14">
        <v>0</v>
      </c>
      <c r="AT190" s="9">
        <f t="shared" si="61"/>
        <v>0</v>
      </c>
    </row>
    <row r="191" spans="1:46" ht="12.75">
      <c r="A191">
        <v>189</v>
      </c>
      <c r="B191" s="7" t="s">
        <v>442</v>
      </c>
      <c r="C191" s="7" t="s">
        <v>9</v>
      </c>
      <c r="D191" s="3" t="s">
        <v>443</v>
      </c>
      <c r="F191" s="16"/>
      <c r="G191" s="16"/>
      <c r="H191" s="16"/>
      <c r="I191" s="4">
        <f t="shared" si="42"/>
        <v>0</v>
      </c>
      <c r="J191" s="5">
        <f t="shared" si="43"/>
        <v>0</v>
      </c>
      <c r="K191" s="6"/>
      <c r="L191" s="28">
        <v>0</v>
      </c>
      <c r="M191" s="28">
        <v>0</v>
      </c>
      <c r="N191" s="28">
        <v>0</v>
      </c>
      <c r="O191" s="25">
        <v>0</v>
      </c>
      <c r="P191" s="22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>
        <f t="shared" si="44"/>
        <v>0</v>
      </c>
      <c r="AA191">
        <f t="shared" si="45"/>
        <v>0</v>
      </c>
      <c r="AB191" s="13">
        <f t="shared" si="62"/>
        <v>0</v>
      </c>
      <c r="AC191" s="13">
        <f t="shared" si="47"/>
        <v>0</v>
      </c>
      <c r="AD191" s="13">
        <f t="shared" si="48"/>
        <v>0</v>
      </c>
      <c r="AE191" s="9">
        <f t="shared" si="49"/>
        <v>0</v>
      </c>
      <c r="AF191" s="13">
        <f t="shared" si="50"/>
        <v>0</v>
      </c>
      <c r="AG191">
        <f t="shared" si="51"/>
        <v>0</v>
      </c>
      <c r="AH191" s="9">
        <f>ROUND(IF(K191=3%,$J$359*#REF!,0),0)</f>
        <v>0</v>
      </c>
      <c r="AI191" s="9">
        <f t="shared" si="52"/>
        <v>0</v>
      </c>
      <c r="AJ191" s="9">
        <f t="shared" si="53"/>
        <v>0</v>
      </c>
      <c r="AK191" s="9">
        <f t="shared" si="54"/>
        <v>0</v>
      </c>
      <c r="AL191" s="11">
        <f t="shared" si="55"/>
        <v>0</v>
      </c>
      <c r="AM191" s="9">
        <f>IF(K191=3%,ROUND($J$361*#REF!,0),0)</f>
        <v>0</v>
      </c>
      <c r="AN191" s="14">
        <f t="shared" si="56"/>
        <v>0</v>
      </c>
      <c r="AO191" s="14">
        <f t="shared" si="57"/>
        <v>0</v>
      </c>
      <c r="AP191" s="9">
        <f t="shared" si="58"/>
        <v>0</v>
      </c>
      <c r="AQ191" s="14">
        <f t="shared" si="59"/>
        <v>0</v>
      </c>
      <c r="AR191" s="11">
        <f t="shared" si="60"/>
        <v>0</v>
      </c>
      <c r="AS191" s="14">
        <v>0</v>
      </c>
      <c r="AT191" s="9">
        <f t="shared" si="61"/>
        <v>0</v>
      </c>
    </row>
    <row r="192" spans="1:46" ht="12.75">
      <c r="A192">
        <v>190</v>
      </c>
      <c r="B192" s="7" t="s">
        <v>444</v>
      </c>
      <c r="C192" s="7" t="s">
        <v>9</v>
      </c>
      <c r="D192" s="3" t="s">
        <v>445</v>
      </c>
      <c r="F192" s="16"/>
      <c r="G192" s="16"/>
      <c r="H192" s="16"/>
      <c r="I192" s="4">
        <f t="shared" si="42"/>
        <v>0</v>
      </c>
      <c r="J192" s="5">
        <f t="shared" si="43"/>
        <v>0</v>
      </c>
      <c r="K192" s="6"/>
      <c r="L192" s="28">
        <v>0</v>
      </c>
      <c r="M192" s="28">
        <v>0</v>
      </c>
      <c r="N192" s="28">
        <v>0</v>
      </c>
      <c r="O192" s="25">
        <v>0</v>
      </c>
      <c r="P192" s="22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>
        <f t="shared" si="44"/>
        <v>0</v>
      </c>
      <c r="AA192">
        <f t="shared" si="45"/>
        <v>0</v>
      </c>
      <c r="AB192" s="13">
        <f aca="true" t="shared" si="63" ref="AB192:AB223">ROUND(($J$357/$J$355)*J192,5)</f>
        <v>0</v>
      </c>
      <c r="AC192" s="13">
        <f t="shared" si="47"/>
        <v>0</v>
      </c>
      <c r="AD192" s="13">
        <f t="shared" si="48"/>
        <v>0</v>
      </c>
      <c r="AE192" s="9">
        <f t="shared" si="49"/>
        <v>0</v>
      </c>
      <c r="AF192" s="13">
        <f t="shared" si="50"/>
        <v>0</v>
      </c>
      <c r="AG192">
        <f t="shared" si="51"/>
        <v>0</v>
      </c>
      <c r="AH192" s="9">
        <f>ROUND(IF(K192=3%,$J$359*#REF!,0),0)</f>
        <v>0</v>
      </c>
      <c r="AI192" s="9">
        <f t="shared" si="52"/>
        <v>0</v>
      </c>
      <c r="AJ192" s="9">
        <f t="shared" si="53"/>
        <v>0</v>
      </c>
      <c r="AK192" s="9">
        <f t="shared" si="54"/>
        <v>0</v>
      </c>
      <c r="AL192" s="11">
        <f t="shared" si="55"/>
        <v>0</v>
      </c>
      <c r="AM192" s="9">
        <f>IF(K192=3%,ROUND($J$361*#REF!,0),0)</f>
        <v>0</v>
      </c>
      <c r="AN192" s="14">
        <f t="shared" si="56"/>
        <v>0</v>
      </c>
      <c r="AO192" s="14">
        <f t="shared" si="57"/>
        <v>0</v>
      </c>
      <c r="AP192" s="9">
        <f t="shared" si="58"/>
        <v>0</v>
      </c>
      <c r="AQ192" s="14">
        <f t="shared" si="59"/>
        <v>0</v>
      </c>
      <c r="AR192" s="11">
        <f t="shared" si="60"/>
        <v>0</v>
      </c>
      <c r="AS192" s="14">
        <v>0</v>
      </c>
      <c r="AT192" s="9">
        <f t="shared" si="61"/>
        <v>0</v>
      </c>
    </row>
    <row r="193" spans="1:46" ht="12.75">
      <c r="A193">
        <v>191</v>
      </c>
      <c r="B193" s="7" t="s">
        <v>446</v>
      </c>
      <c r="C193" s="7" t="s">
        <v>9</v>
      </c>
      <c r="D193" s="3" t="s">
        <v>447</v>
      </c>
      <c r="E193">
        <v>2008</v>
      </c>
      <c r="F193" s="17">
        <v>168526.1</v>
      </c>
      <c r="G193" s="17">
        <v>1813.01</v>
      </c>
      <c r="H193" s="17">
        <v>266.59</v>
      </c>
      <c r="I193" s="4">
        <f t="shared" si="42"/>
        <v>166446.5</v>
      </c>
      <c r="J193" s="5">
        <f t="shared" si="43"/>
        <v>166447</v>
      </c>
      <c r="K193" s="6">
        <v>0.03</v>
      </c>
      <c r="L193" s="28">
        <v>44654</v>
      </c>
      <c r="M193" s="28">
        <v>52573</v>
      </c>
      <c r="N193" s="28">
        <v>30709</v>
      </c>
      <c r="O193" s="25">
        <v>128081</v>
      </c>
      <c r="P193" s="22">
        <v>0.7686</v>
      </c>
      <c r="Q193" s="9">
        <v>0</v>
      </c>
      <c r="R193" s="9">
        <v>0</v>
      </c>
      <c r="S193" s="9">
        <v>0</v>
      </c>
      <c r="T193" s="9">
        <v>0</v>
      </c>
      <c r="U193" s="9">
        <v>153055.64</v>
      </c>
      <c r="V193" s="9">
        <v>160564</v>
      </c>
      <c r="W193" s="9">
        <v>125917</v>
      </c>
      <c r="X193" s="9">
        <v>125909</v>
      </c>
      <c r="Y193" s="9">
        <v>128081</v>
      </c>
      <c r="Z193">
        <f t="shared" si="44"/>
        <v>26.83</v>
      </c>
      <c r="AA193" t="e">
        <f t="shared" si="45"/>
        <v>#REF!</v>
      </c>
      <c r="AB193" s="13">
        <f t="shared" si="63"/>
        <v>44653.99927</v>
      </c>
      <c r="AC193" s="13">
        <f t="shared" si="47"/>
        <v>44653.99927</v>
      </c>
      <c r="AD193" s="13">
        <f t="shared" si="48"/>
        <v>-0.0007299999997485429</v>
      </c>
      <c r="AE193" s="9">
        <f t="shared" si="49"/>
        <v>44654</v>
      </c>
      <c r="AF193" s="13">
        <f t="shared" si="50"/>
        <v>0.0007299999997485429</v>
      </c>
      <c r="AG193">
        <f t="shared" si="51"/>
        <v>26.83</v>
      </c>
      <c r="AH193" s="9" t="e">
        <f>ROUND(IF(K193=3%,$J$359*#REF!,0),0)</f>
        <v>#REF!</v>
      </c>
      <c r="AI193" s="9" t="e">
        <f t="shared" si="52"/>
        <v>#REF!</v>
      </c>
      <c r="AJ193" s="9" t="e">
        <f t="shared" si="53"/>
        <v>#REF!</v>
      </c>
      <c r="AK193" s="9" t="e">
        <f t="shared" si="54"/>
        <v>#REF!</v>
      </c>
      <c r="AL193" s="11" t="e">
        <f t="shared" si="55"/>
        <v>#REF!</v>
      </c>
      <c r="AM193" s="9" t="e">
        <f>IF(K193=3%,ROUND($J$361*#REF!,0),0)</f>
        <v>#REF!</v>
      </c>
      <c r="AN193" s="14" t="e">
        <f t="shared" si="56"/>
        <v>#REF!</v>
      </c>
      <c r="AO193" s="14" t="e">
        <f t="shared" si="57"/>
        <v>#REF!</v>
      </c>
      <c r="AP193" s="9" t="e">
        <f t="shared" si="58"/>
        <v>#REF!</v>
      </c>
      <c r="AQ193" s="14" t="e">
        <f t="shared" si="59"/>
        <v>#REF!</v>
      </c>
      <c r="AR193" s="11" t="e">
        <f t="shared" si="60"/>
        <v>#REF!</v>
      </c>
      <c r="AS193" s="14">
        <v>145</v>
      </c>
      <c r="AT193" s="9" t="e">
        <f t="shared" si="61"/>
        <v>#REF!</v>
      </c>
    </row>
    <row r="194" spans="1:46" ht="12.75">
      <c r="A194">
        <v>192</v>
      </c>
      <c r="B194" s="7" t="s">
        <v>448</v>
      </c>
      <c r="C194" s="7" t="s">
        <v>9</v>
      </c>
      <c r="D194" s="3" t="s">
        <v>449</v>
      </c>
      <c r="F194" s="16"/>
      <c r="G194" s="16"/>
      <c r="H194" s="16"/>
      <c r="I194" s="4">
        <f t="shared" si="42"/>
        <v>0</v>
      </c>
      <c r="J194" s="5">
        <f t="shared" si="43"/>
        <v>0</v>
      </c>
      <c r="K194" s="6"/>
      <c r="L194" s="28">
        <v>0</v>
      </c>
      <c r="M194" s="28">
        <v>0</v>
      </c>
      <c r="N194" s="28">
        <v>0</v>
      </c>
      <c r="O194" s="25">
        <v>0</v>
      </c>
      <c r="P194" s="22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>
        <f t="shared" si="44"/>
        <v>0</v>
      </c>
      <c r="AA194">
        <f t="shared" si="45"/>
        <v>0</v>
      </c>
      <c r="AB194" s="13">
        <f t="shared" si="63"/>
        <v>0</v>
      </c>
      <c r="AC194" s="13">
        <f t="shared" si="47"/>
        <v>0</v>
      </c>
      <c r="AD194" s="13">
        <f t="shared" si="48"/>
        <v>0</v>
      </c>
      <c r="AE194" s="9">
        <f t="shared" si="49"/>
        <v>0</v>
      </c>
      <c r="AF194" s="13">
        <f t="shared" si="50"/>
        <v>0</v>
      </c>
      <c r="AG194">
        <f t="shared" si="51"/>
        <v>0</v>
      </c>
      <c r="AH194" s="9">
        <f>ROUND(IF(K194=3%,$J$359*#REF!,0),0)</f>
        <v>0</v>
      </c>
      <c r="AI194" s="9">
        <f t="shared" si="52"/>
        <v>0</v>
      </c>
      <c r="AJ194" s="9">
        <f t="shared" si="53"/>
        <v>0</v>
      </c>
      <c r="AK194" s="9">
        <f t="shared" si="54"/>
        <v>0</v>
      </c>
      <c r="AL194" s="11">
        <f t="shared" si="55"/>
        <v>0</v>
      </c>
      <c r="AM194" s="9">
        <f>IF(K194=3%,ROUND($J$361*#REF!,0),0)</f>
        <v>0</v>
      </c>
      <c r="AN194" s="14">
        <f t="shared" si="56"/>
        <v>0</v>
      </c>
      <c r="AO194" s="14">
        <f t="shared" si="57"/>
        <v>0</v>
      </c>
      <c r="AP194" s="9">
        <f t="shared" si="58"/>
        <v>0</v>
      </c>
      <c r="AQ194" s="14">
        <f t="shared" si="59"/>
        <v>0</v>
      </c>
      <c r="AR194" s="11">
        <f t="shared" si="60"/>
        <v>0</v>
      </c>
      <c r="AS194" s="14">
        <v>0</v>
      </c>
      <c r="AT194" s="9">
        <f t="shared" si="61"/>
        <v>0</v>
      </c>
    </row>
    <row r="195" spans="1:46" ht="12.75">
      <c r="A195">
        <v>193</v>
      </c>
      <c r="B195" s="7" t="s">
        <v>450</v>
      </c>
      <c r="C195" s="7" t="s">
        <v>9</v>
      </c>
      <c r="D195" s="3" t="s">
        <v>451</v>
      </c>
      <c r="F195" s="16"/>
      <c r="G195" s="16"/>
      <c r="H195" s="16"/>
      <c r="I195" s="4">
        <f aca="true" t="shared" si="64" ref="I195:I258">F195-G195-H195</f>
        <v>0</v>
      </c>
      <c r="J195" s="5">
        <f aca="true" t="shared" si="65" ref="J195:J258">ROUND(I195,0)</f>
        <v>0</v>
      </c>
      <c r="K195" s="6"/>
      <c r="L195" s="28">
        <v>0</v>
      </c>
      <c r="M195" s="28">
        <v>0</v>
      </c>
      <c r="N195" s="28">
        <v>0</v>
      </c>
      <c r="O195" s="25">
        <v>0</v>
      </c>
      <c r="P195" s="22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>
        <f aca="true" t="shared" si="66" ref="Z195:Z258">AG195</f>
        <v>0</v>
      </c>
      <c r="AA195">
        <f aca="true" t="shared" si="67" ref="AA195:AA258">AR195</f>
        <v>0</v>
      </c>
      <c r="AB195" s="13">
        <f t="shared" si="63"/>
        <v>0</v>
      </c>
      <c r="AC195" s="13">
        <f aca="true" t="shared" si="68" ref="AC195:AC258">ROUND(($J$357/$J$355)*J195,5)</f>
        <v>0</v>
      </c>
      <c r="AD195" s="13">
        <f aca="true" t="shared" si="69" ref="AD195:AD258">AC195-AE195</f>
        <v>0</v>
      </c>
      <c r="AE195" s="9">
        <f aca="true" t="shared" si="70" ref="AE195:AE258">ROUND(AB195,0)</f>
        <v>0</v>
      </c>
      <c r="AF195" s="13">
        <f aca="true" t="shared" si="71" ref="AF195:AF258">AE195-AB195</f>
        <v>0</v>
      </c>
      <c r="AG195">
        <f aca="true" t="shared" si="72" ref="AG195:AG258">IF(AE195&gt;0,ROUND((AE195/J195)*100,2),0)</f>
        <v>0</v>
      </c>
      <c r="AH195" s="9">
        <f>ROUND(IF(K195=3%,$J$359*#REF!,0),0)</f>
        <v>0</v>
      </c>
      <c r="AI195" s="9">
        <f aca="true" t="shared" si="73" ref="AI195:AI258">AH195+AE195</f>
        <v>0</v>
      </c>
      <c r="AJ195" s="9">
        <f aca="true" t="shared" si="74" ref="AJ195:AJ258">IF(AI195&gt;J195,J195-AE195,AH195)</f>
        <v>0</v>
      </c>
      <c r="AK195" s="9">
        <f aca="true" t="shared" si="75" ref="AK195:AK258">AE195+AJ195</f>
        <v>0</v>
      </c>
      <c r="AL195" s="11">
        <f aca="true" t="shared" si="76" ref="AL195:AL258">IF(J195&gt;0,ROUND(AK195/J195*100,2),0)</f>
        <v>0</v>
      </c>
      <c r="AM195" s="9">
        <f>IF(K195=3%,ROUND($J$361*#REF!,0),0)</f>
        <v>0</v>
      </c>
      <c r="AN195" s="14">
        <f aca="true" t="shared" si="77" ref="AN195:AN258">AK195+AM195</f>
        <v>0</v>
      </c>
      <c r="AO195" s="14">
        <f aca="true" t="shared" si="78" ref="AO195:AO258">IF(AN195&gt;J195,J195-AK195,AM195)</f>
        <v>0</v>
      </c>
      <c r="AP195" s="9">
        <f aca="true" t="shared" si="79" ref="AP195:AP258">AK195+AO195</f>
        <v>0</v>
      </c>
      <c r="AQ195" s="14">
        <f aca="true" t="shared" si="80" ref="AQ195:AQ258">IF(AP195&gt;J195,1,0)</f>
        <v>0</v>
      </c>
      <c r="AR195" s="11">
        <f aca="true" t="shared" si="81" ref="AR195:AR258">IF(AP195&gt;0,ROUND(AP195/J195*100,2),0)</f>
        <v>0</v>
      </c>
      <c r="AS195" s="14">
        <v>0</v>
      </c>
      <c r="AT195" s="9">
        <f t="shared" si="61"/>
        <v>0</v>
      </c>
    </row>
    <row r="196" spans="1:46" ht="12.75">
      <c r="A196">
        <v>194</v>
      </c>
      <c r="B196" s="7" t="s">
        <v>452</v>
      </c>
      <c r="C196" s="7" t="s">
        <v>9</v>
      </c>
      <c r="D196" s="3" t="s">
        <v>453</v>
      </c>
      <c r="F196" s="16"/>
      <c r="G196" s="16"/>
      <c r="H196" s="16"/>
      <c r="I196" s="4">
        <f t="shared" si="64"/>
        <v>0</v>
      </c>
      <c r="J196" s="5">
        <f t="shared" si="65"/>
        <v>0</v>
      </c>
      <c r="K196" s="6"/>
      <c r="L196" s="28">
        <v>0</v>
      </c>
      <c r="M196" s="28">
        <v>0</v>
      </c>
      <c r="N196" s="28">
        <v>0</v>
      </c>
      <c r="O196" s="25">
        <v>0</v>
      </c>
      <c r="P196" s="22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>
        <f t="shared" si="66"/>
        <v>0</v>
      </c>
      <c r="AA196">
        <f t="shared" si="67"/>
        <v>0</v>
      </c>
      <c r="AB196" s="13">
        <f t="shared" si="63"/>
        <v>0</v>
      </c>
      <c r="AC196" s="13">
        <f t="shared" si="68"/>
        <v>0</v>
      </c>
      <c r="AD196" s="13">
        <f t="shared" si="69"/>
        <v>0</v>
      </c>
      <c r="AE196" s="9">
        <f t="shared" si="70"/>
        <v>0</v>
      </c>
      <c r="AF196" s="13">
        <f t="shared" si="71"/>
        <v>0</v>
      </c>
      <c r="AG196">
        <f t="shared" si="72"/>
        <v>0</v>
      </c>
      <c r="AH196" s="9">
        <f>ROUND(IF(K196=3%,$J$359*#REF!,0),0)</f>
        <v>0</v>
      </c>
      <c r="AI196" s="9">
        <f t="shared" si="73"/>
        <v>0</v>
      </c>
      <c r="AJ196" s="9">
        <f t="shared" si="74"/>
        <v>0</v>
      </c>
      <c r="AK196" s="9">
        <f t="shared" si="75"/>
        <v>0</v>
      </c>
      <c r="AL196" s="11">
        <f t="shared" si="76"/>
        <v>0</v>
      </c>
      <c r="AM196" s="9">
        <f>IF(K196=3%,ROUND($J$361*#REF!,0),0)</f>
        <v>0</v>
      </c>
      <c r="AN196" s="14">
        <f t="shared" si="77"/>
        <v>0</v>
      </c>
      <c r="AO196" s="14">
        <f t="shared" si="78"/>
        <v>0</v>
      </c>
      <c r="AP196" s="9">
        <f t="shared" si="79"/>
        <v>0</v>
      </c>
      <c r="AQ196" s="14">
        <f t="shared" si="80"/>
        <v>0</v>
      </c>
      <c r="AR196" s="11">
        <f t="shared" si="81"/>
        <v>0</v>
      </c>
      <c r="AS196" s="14">
        <v>0</v>
      </c>
      <c r="AT196" s="9">
        <f aca="true" t="shared" si="82" ref="AT196:AT259">AP196+AS196</f>
        <v>0</v>
      </c>
    </row>
    <row r="197" spans="1:46" ht="12.75">
      <c r="A197">
        <v>195</v>
      </c>
      <c r="B197" s="7" t="s">
        <v>454</v>
      </c>
      <c r="C197" s="7" t="s">
        <v>9</v>
      </c>
      <c r="D197" s="3" t="s">
        <v>455</v>
      </c>
      <c r="F197" s="16"/>
      <c r="G197" s="16"/>
      <c r="H197" s="16"/>
      <c r="I197" s="4">
        <f t="shared" si="64"/>
        <v>0</v>
      </c>
      <c r="J197" s="5">
        <f t="shared" si="65"/>
        <v>0</v>
      </c>
      <c r="K197" s="6"/>
      <c r="L197" s="28">
        <v>0</v>
      </c>
      <c r="M197" s="28">
        <v>0</v>
      </c>
      <c r="N197" s="28">
        <v>0</v>
      </c>
      <c r="O197" s="25">
        <v>0</v>
      </c>
      <c r="P197" s="22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>
        <f t="shared" si="66"/>
        <v>0</v>
      </c>
      <c r="AA197">
        <f t="shared" si="67"/>
        <v>0</v>
      </c>
      <c r="AB197" s="13">
        <f t="shared" si="63"/>
        <v>0</v>
      </c>
      <c r="AC197" s="13">
        <f t="shared" si="68"/>
        <v>0</v>
      </c>
      <c r="AD197" s="13">
        <f t="shared" si="69"/>
        <v>0</v>
      </c>
      <c r="AE197" s="9">
        <f t="shared" si="70"/>
        <v>0</v>
      </c>
      <c r="AF197" s="13">
        <f t="shared" si="71"/>
        <v>0</v>
      </c>
      <c r="AG197">
        <f t="shared" si="72"/>
        <v>0</v>
      </c>
      <c r="AH197" s="9">
        <f>ROUND(IF(K197=3%,$J$359*#REF!,0),0)</f>
        <v>0</v>
      </c>
      <c r="AI197" s="9">
        <f t="shared" si="73"/>
        <v>0</v>
      </c>
      <c r="AJ197" s="9">
        <f t="shared" si="74"/>
        <v>0</v>
      </c>
      <c r="AK197" s="9">
        <f t="shared" si="75"/>
        <v>0</v>
      </c>
      <c r="AL197" s="11">
        <f t="shared" si="76"/>
        <v>0</v>
      </c>
      <c r="AM197" s="9">
        <f>IF(K197=3%,ROUND($J$361*#REF!,0),0)</f>
        <v>0</v>
      </c>
      <c r="AN197" s="14">
        <f t="shared" si="77"/>
        <v>0</v>
      </c>
      <c r="AO197" s="14">
        <f t="shared" si="78"/>
        <v>0</v>
      </c>
      <c r="AP197" s="9">
        <f t="shared" si="79"/>
        <v>0</v>
      </c>
      <c r="AQ197" s="14">
        <f t="shared" si="80"/>
        <v>0</v>
      </c>
      <c r="AR197" s="11">
        <f t="shared" si="81"/>
        <v>0</v>
      </c>
      <c r="AS197" s="14">
        <v>0</v>
      </c>
      <c r="AT197" s="9">
        <f t="shared" si="82"/>
        <v>0</v>
      </c>
    </row>
    <row r="198" spans="1:46" ht="12.75">
      <c r="A198">
        <v>196</v>
      </c>
      <c r="B198" s="7" t="s">
        <v>456</v>
      </c>
      <c r="C198" s="7" t="s">
        <v>9</v>
      </c>
      <c r="D198" s="3" t="s">
        <v>457</v>
      </c>
      <c r="E198">
        <v>2005</v>
      </c>
      <c r="F198" s="17">
        <v>183218.97</v>
      </c>
      <c r="G198" s="17">
        <v>9571.51</v>
      </c>
      <c r="H198" s="17">
        <v>2111.87</v>
      </c>
      <c r="I198" s="4">
        <f t="shared" si="64"/>
        <v>171535.59</v>
      </c>
      <c r="J198" s="5">
        <f t="shared" si="65"/>
        <v>171536</v>
      </c>
      <c r="K198" s="6">
        <v>0.03</v>
      </c>
      <c r="L198" s="28">
        <v>46019</v>
      </c>
      <c r="M198" s="28">
        <v>36397</v>
      </c>
      <c r="N198" s="28">
        <v>21260</v>
      </c>
      <c r="O198" s="25">
        <v>103780</v>
      </c>
      <c r="P198" s="22">
        <v>0.6043999999999999</v>
      </c>
      <c r="Q198" s="9">
        <v>0</v>
      </c>
      <c r="R198" s="9">
        <v>129606</v>
      </c>
      <c r="S198" s="9">
        <v>137073</v>
      </c>
      <c r="T198" s="9">
        <v>142839</v>
      </c>
      <c r="U198" s="9">
        <v>171435.78</v>
      </c>
      <c r="V198" s="9">
        <v>130283</v>
      </c>
      <c r="W198" s="9">
        <v>101543</v>
      </c>
      <c r="X198" s="9">
        <v>101495</v>
      </c>
      <c r="Y198" s="9">
        <v>103780</v>
      </c>
      <c r="Z198">
        <f t="shared" si="66"/>
        <v>26.83</v>
      </c>
      <c r="AA198" t="e">
        <f t="shared" si="67"/>
        <v>#REF!</v>
      </c>
      <c r="AB198" s="13">
        <f t="shared" si="63"/>
        <v>46019.2639</v>
      </c>
      <c r="AC198" s="13">
        <f t="shared" si="68"/>
        <v>46019.2639</v>
      </c>
      <c r="AD198" s="13">
        <f t="shared" si="69"/>
        <v>0.26389999999810243</v>
      </c>
      <c r="AE198" s="9">
        <f t="shared" si="70"/>
        <v>46019</v>
      </c>
      <c r="AF198" s="13">
        <f t="shared" si="71"/>
        <v>-0.26389999999810243</v>
      </c>
      <c r="AG198">
        <f t="shared" si="72"/>
        <v>26.83</v>
      </c>
      <c r="AH198" s="9" t="e">
        <f>ROUND(IF(K198=3%,$J$359*#REF!,0),0)</f>
        <v>#REF!</v>
      </c>
      <c r="AI198" s="9" t="e">
        <f t="shared" si="73"/>
        <v>#REF!</v>
      </c>
      <c r="AJ198" s="9" t="e">
        <f t="shared" si="74"/>
        <v>#REF!</v>
      </c>
      <c r="AK198" s="9" t="e">
        <f t="shared" si="75"/>
        <v>#REF!</v>
      </c>
      <c r="AL198" s="11" t="e">
        <f t="shared" si="76"/>
        <v>#REF!</v>
      </c>
      <c r="AM198" s="9" t="e">
        <f>IF(K198=3%,ROUND($J$361*#REF!,0),0)</f>
        <v>#REF!</v>
      </c>
      <c r="AN198" s="14" t="e">
        <f t="shared" si="77"/>
        <v>#REF!</v>
      </c>
      <c r="AO198" s="14" t="e">
        <f t="shared" si="78"/>
        <v>#REF!</v>
      </c>
      <c r="AP198" s="9" t="e">
        <f t="shared" si="79"/>
        <v>#REF!</v>
      </c>
      <c r="AQ198" s="14" t="e">
        <f t="shared" si="80"/>
        <v>#REF!</v>
      </c>
      <c r="AR198" s="11" t="e">
        <f t="shared" si="81"/>
        <v>#REF!</v>
      </c>
      <c r="AS198" s="14">
        <v>104</v>
      </c>
      <c r="AT198" s="9" t="e">
        <f t="shared" si="82"/>
        <v>#REF!</v>
      </c>
    </row>
    <row r="199" spans="1:46" ht="12.75">
      <c r="A199">
        <v>197</v>
      </c>
      <c r="B199" s="7" t="s">
        <v>75</v>
      </c>
      <c r="C199" s="7" t="s">
        <v>9</v>
      </c>
      <c r="D199" s="3" t="s">
        <v>76</v>
      </c>
      <c r="E199">
        <v>2002</v>
      </c>
      <c r="F199" s="17">
        <v>1719029.77</v>
      </c>
      <c r="G199" s="17">
        <v>9175.77</v>
      </c>
      <c r="H199" s="17">
        <v>871.67</v>
      </c>
      <c r="I199" s="4">
        <f t="shared" si="64"/>
        <v>1708982.33</v>
      </c>
      <c r="J199" s="5">
        <f t="shared" si="65"/>
        <v>1708982</v>
      </c>
      <c r="K199" s="6">
        <v>0.03</v>
      </c>
      <c r="L199" s="28">
        <v>458482</v>
      </c>
      <c r="M199" s="28">
        <v>24265</v>
      </c>
      <c r="N199" s="28">
        <v>14173</v>
      </c>
      <c r="O199" s="25">
        <v>497080</v>
      </c>
      <c r="P199" s="22">
        <v>0.2908</v>
      </c>
      <c r="Q199" s="9">
        <v>1096276</v>
      </c>
      <c r="R199" s="9">
        <v>1198320</v>
      </c>
      <c r="S199" s="9">
        <v>1298933</v>
      </c>
      <c r="T199" s="9">
        <v>1454019</v>
      </c>
      <c r="U199" s="9">
        <v>1119437</v>
      </c>
      <c r="V199" s="9">
        <v>603061</v>
      </c>
      <c r="W199" s="9">
        <v>494281</v>
      </c>
      <c r="X199" s="9">
        <v>486177</v>
      </c>
      <c r="Y199" s="9">
        <v>497080</v>
      </c>
      <c r="Z199">
        <f t="shared" si="66"/>
        <v>26.83</v>
      </c>
      <c r="AA199" t="e">
        <f t="shared" si="67"/>
        <v>#REF!</v>
      </c>
      <c r="AB199" s="13">
        <f t="shared" si="63"/>
        <v>458481.5646</v>
      </c>
      <c r="AC199" s="13">
        <f t="shared" si="68"/>
        <v>458481.5646</v>
      </c>
      <c r="AD199" s="13">
        <f t="shared" si="69"/>
        <v>-0.4354000000166707</v>
      </c>
      <c r="AE199" s="9">
        <f t="shared" si="70"/>
        <v>458482</v>
      </c>
      <c r="AF199" s="13">
        <f t="shared" si="71"/>
        <v>0.4354000000166707</v>
      </c>
      <c r="AG199">
        <f t="shared" si="72"/>
        <v>26.83</v>
      </c>
      <c r="AH199" s="9" t="e">
        <f>ROUND(IF(K199=3%,$J$359*#REF!,0),0)</f>
        <v>#REF!</v>
      </c>
      <c r="AI199" s="9" t="e">
        <f t="shared" si="73"/>
        <v>#REF!</v>
      </c>
      <c r="AJ199" s="9" t="e">
        <f t="shared" si="74"/>
        <v>#REF!</v>
      </c>
      <c r="AK199" s="9" t="e">
        <f t="shared" si="75"/>
        <v>#REF!</v>
      </c>
      <c r="AL199" s="11" t="e">
        <f t="shared" si="76"/>
        <v>#REF!</v>
      </c>
      <c r="AM199" s="9" t="e">
        <f>IF(K199=3%,ROUND($J$361*#REF!,0),0)</f>
        <v>#REF!</v>
      </c>
      <c r="AN199" s="14" t="e">
        <f t="shared" si="77"/>
        <v>#REF!</v>
      </c>
      <c r="AO199" s="14" t="e">
        <f t="shared" si="78"/>
        <v>#REF!</v>
      </c>
      <c r="AP199" s="9" t="e">
        <f t="shared" si="79"/>
        <v>#REF!</v>
      </c>
      <c r="AQ199" s="14" t="e">
        <f t="shared" si="80"/>
        <v>#REF!</v>
      </c>
      <c r="AR199" s="11" t="e">
        <f t="shared" si="81"/>
        <v>#REF!</v>
      </c>
      <c r="AS199" s="14">
        <v>160</v>
      </c>
      <c r="AT199" s="9" t="e">
        <f t="shared" si="82"/>
        <v>#REF!</v>
      </c>
    </row>
    <row r="200" spans="1:46" ht="12.75">
      <c r="A200">
        <v>198</v>
      </c>
      <c r="B200" s="7" t="s">
        <v>458</v>
      </c>
      <c r="C200" s="7" t="s">
        <v>9</v>
      </c>
      <c r="D200" s="3" t="s">
        <v>459</v>
      </c>
      <c r="F200" s="16"/>
      <c r="G200" s="16"/>
      <c r="H200" s="16"/>
      <c r="I200" s="4">
        <f t="shared" si="64"/>
        <v>0</v>
      </c>
      <c r="J200" s="5">
        <f t="shared" si="65"/>
        <v>0</v>
      </c>
      <c r="K200" s="6"/>
      <c r="L200" s="28">
        <v>0</v>
      </c>
      <c r="M200" s="28">
        <v>0</v>
      </c>
      <c r="N200" s="28">
        <v>0</v>
      </c>
      <c r="O200" s="25">
        <v>0</v>
      </c>
      <c r="P200" s="22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>
        <f t="shared" si="66"/>
        <v>0</v>
      </c>
      <c r="AA200">
        <f t="shared" si="67"/>
        <v>0</v>
      </c>
      <c r="AB200" s="13">
        <f t="shared" si="63"/>
        <v>0</v>
      </c>
      <c r="AC200" s="13">
        <f t="shared" si="68"/>
        <v>0</v>
      </c>
      <c r="AD200" s="13">
        <f t="shared" si="69"/>
        <v>0</v>
      </c>
      <c r="AE200" s="9">
        <f t="shared" si="70"/>
        <v>0</v>
      </c>
      <c r="AF200" s="13">
        <f t="shared" si="71"/>
        <v>0</v>
      </c>
      <c r="AG200">
        <f t="shared" si="72"/>
        <v>0</v>
      </c>
      <c r="AH200" s="9">
        <f>ROUND(IF(K200=3%,$J$359*#REF!,0),0)</f>
        <v>0</v>
      </c>
      <c r="AI200" s="9">
        <f t="shared" si="73"/>
        <v>0</v>
      </c>
      <c r="AJ200" s="9">
        <f t="shared" si="74"/>
        <v>0</v>
      </c>
      <c r="AK200" s="9">
        <f t="shared" si="75"/>
        <v>0</v>
      </c>
      <c r="AL200" s="11">
        <f t="shared" si="76"/>
        <v>0</v>
      </c>
      <c r="AM200" s="9">
        <f>IF(K200=3%,ROUND($J$361*#REF!,0),0)</f>
        <v>0</v>
      </c>
      <c r="AN200" s="14">
        <f t="shared" si="77"/>
        <v>0</v>
      </c>
      <c r="AO200" s="14">
        <f t="shared" si="78"/>
        <v>0</v>
      </c>
      <c r="AP200" s="9">
        <f t="shared" si="79"/>
        <v>0</v>
      </c>
      <c r="AQ200" s="14">
        <f t="shared" si="80"/>
        <v>0</v>
      </c>
      <c r="AR200" s="11">
        <f t="shared" si="81"/>
        <v>0</v>
      </c>
      <c r="AS200" s="14">
        <v>0</v>
      </c>
      <c r="AT200" s="9">
        <f t="shared" si="82"/>
        <v>0</v>
      </c>
    </row>
    <row r="201" spans="1:46" ht="12.75">
      <c r="A201">
        <v>199</v>
      </c>
      <c r="B201" s="7" t="s">
        <v>460</v>
      </c>
      <c r="C201" s="7" t="s">
        <v>9</v>
      </c>
      <c r="D201" s="3" t="s">
        <v>461</v>
      </c>
      <c r="E201">
        <v>2006</v>
      </c>
      <c r="F201" s="17">
        <v>1645726.14</v>
      </c>
      <c r="G201" s="17">
        <v>15878.54</v>
      </c>
      <c r="H201" s="17">
        <v>683.78</v>
      </c>
      <c r="I201" s="4">
        <f t="shared" si="64"/>
        <v>1629163.8199999998</v>
      </c>
      <c r="J201" s="5">
        <f t="shared" si="65"/>
        <v>1629164</v>
      </c>
      <c r="K201" s="6">
        <v>0.02</v>
      </c>
      <c r="L201" s="28">
        <v>437068</v>
      </c>
      <c r="M201" s="28">
        <v>0</v>
      </c>
      <c r="N201" s="28">
        <v>0</v>
      </c>
      <c r="O201" s="25">
        <v>437167</v>
      </c>
      <c r="P201" s="22">
        <v>0.2683</v>
      </c>
      <c r="Q201" s="9">
        <v>0</v>
      </c>
      <c r="R201" s="9">
        <v>0</v>
      </c>
      <c r="S201" s="9">
        <v>1303584</v>
      </c>
      <c r="T201" s="9">
        <v>1253524</v>
      </c>
      <c r="U201" s="9">
        <v>888287</v>
      </c>
      <c r="V201" s="9">
        <v>481111</v>
      </c>
      <c r="W201" s="9">
        <v>401199</v>
      </c>
      <c r="X201" s="9">
        <v>417271</v>
      </c>
      <c r="Y201" s="9">
        <v>437167</v>
      </c>
      <c r="Z201">
        <f t="shared" si="66"/>
        <v>26.83</v>
      </c>
      <c r="AA201">
        <f t="shared" si="67"/>
        <v>26.83</v>
      </c>
      <c r="AB201" s="13">
        <f t="shared" si="63"/>
        <v>437068.18428</v>
      </c>
      <c r="AC201" s="13">
        <f t="shared" si="68"/>
        <v>437068.18428</v>
      </c>
      <c r="AD201" s="13">
        <f t="shared" si="69"/>
        <v>0.1842799999867566</v>
      </c>
      <c r="AE201" s="9">
        <f t="shared" si="70"/>
        <v>437068</v>
      </c>
      <c r="AF201" s="13">
        <f t="shared" si="71"/>
        <v>-0.1842799999867566</v>
      </c>
      <c r="AG201">
        <f t="shared" si="72"/>
        <v>26.83</v>
      </c>
      <c r="AH201" s="9">
        <f>ROUND(IF(K201=3%,$J$359*#REF!,0),0)</f>
        <v>0</v>
      </c>
      <c r="AI201" s="9">
        <f t="shared" si="73"/>
        <v>437068</v>
      </c>
      <c r="AJ201" s="9">
        <f t="shared" si="74"/>
        <v>0</v>
      </c>
      <c r="AK201" s="9">
        <f t="shared" si="75"/>
        <v>437068</v>
      </c>
      <c r="AL201" s="11">
        <f t="shared" si="76"/>
        <v>26.83</v>
      </c>
      <c r="AM201" s="9">
        <f>IF(K201=3%,ROUND($J$361*#REF!,0),0)</f>
        <v>0</v>
      </c>
      <c r="AN201" s="14">
        <f t="shared" si="77"/>
        <v>437068</v>
      </c>
      <c r="AO201" s="14">
        <f t="shared" si="78"/>
        <v>0</v>
      </c>
      <c r="AP201" s="9">
        <f t="shared" si="79"/>
        <v>437068</v>
      </c>
      <c r="AQ201" s="14">
        <f t="shared" si="80"/>
        <v>0</v>
      </c>
      <c r="AR201" s="11">
        <f t="shared" si="81"/>
        <v>26.83</v>
      </c>
      <c r="AS201" s="14">
        <v>99</v>
      </c>
      <c r="AT201" s="9">
        <f t="shared" si="82"/>
        <v>437167</v>
      </c>
    </row>
    <row r="202" spans="1:46" ht="12.75">
      <c r="A202">
        <v>200</v>
      </c>
      <c r="B202" s="7" t="s">
        <v>462</v>
      </c>
      <c r="C202" s="7" t="s">
        <v>9</v>
      </c>
      <c r="D202" s="3" t="s">
        <v>463</v>
      </c>
      <c r="F202" s="16"/>
      <c r="G202" s="16"/>
      <c r="H202" s="16"/>
      <c r="I202" s="4">
        <f t="shared" si="64"/>
        <v>0</v>
      </c>
      <c r="J202" s="5">
        <f t="shared" si="65"/>
        <v>0</v>
      </c>
      <c r="K202" s="6"/>
      <c r="L202" s="28">
        <v>0</v>
      </c>
      <c r="M202" s="28">
        <v>0</v>
      </c>
      <c r="N202" s="28">
        <v>0</v>
      </c>
      <c r="O202" s="25">
        <v>0</v>
      </c>
      <c r="P202" s="22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>
        <f t="shared" si="66"/>
        <v>0</v>
      </c>
      <c r="AA202">
        <f t="shared" si="67"/>
        <v>0</v>
      </c>
      <c r="AB202" s="13">
        <f t="shared" si="63"/>
        <v>0</v>
      </c>
      <c r="AC202" s="13">
        <f t="shared" si="68"/>
        <v>0</v>
      </c>
      <c r="AD202" s="13">
        <f t="shared" si="69"/>
        <v>0</v>
      </c>
      <c r="AE202" s="9">
        <f t="shared" si="70"/>
        <v>0</v>
      </c>
      <c r="AF202" s="13">
        <f t="shared" si="71"/>
        <v>0</v>
      </c>
      <c r="AG202">
        <f t="shared" si="72"/>
        <v>0</v>
      </c>
      <c r="AH202" s="9">
        <f>ROUND(IF(K202=3%,$J$359*#REF!,0),0)</f>
        <v>0</v>
      </c>
      <c r="AI202" s="9">
        <f t="shared" si="73"/>
        <v>0</v>
      </c>
      <c r="AJ202" s="9">
        <f t="shared" si="74"/>
        <v>0</v>
      </c>
      <c r="AK202" s="9">
        <f t="shared" si="75"/>
        <v>0</v>
      </c>
      <c r="AL202" s="11">
        <f t="shared" si="76"/>
        <v>0</v>
      </c>
      <c r="AM202" s="9">
        <f>IF(K202=3%,ROUND($J$361*#REF!,0),0)</f>
        <v>0</v>
      </c>
      <c r="AN202" s="14">
        <f t="shared" si="77"/>
        <v>0</v>
      </c>
      <c r="AO202" s="14">
        <f t="shared" si="78"/>
        <v>0</v>
      </c>
      <c r="AP202" s="9">
        <f t="shared" si="79"/>
        <v>0</v>
      </c>
      <c r="AQ202" s="14">
        <f t="shared" si="80"/>
        <v>0</v>
      </c>
      <c r="AR202" s="11">
        <f t="shared" si="81"/>
        <v>0</v>
      </c>
      <c r="AS202" s="14">
        <v>0</v>
      </c>
      <c r="AT202" s="9">
        <f t="shared" si="82"/>
        <v>0</v>
      </c>
    </row>
    <row r="203" spans="1:46" ht="12.75">
      <c r="A203">
        <v>201</v>
      </c>
      <c r="B203" s="7" t="s">
        <v>464</v>
      </c>
      <c r="C203" s="7" t="s">
        <v>9</v>
      </c>
      <c r="D203" s="3" t="s">
        <v>465</v>
      </c>
      <c r="F203" s="16"/>
      <c r="G203" s="16"/>
      <c r="H203" s="16"/>
      <c r="I203" s="4">
        <f t="shared" si="64"/>
        <v>0</v>
      </c>
      <c r="J203" s="5">
        <f t="shared" si="65"/>
        <v>0</v>
      </c>
      <c r="K203" s="6"/>
      <c r="L203" s="28">
        <v>0</v>
      </c>
      <c r="M203" s="28">
        <v>0</v>
      </c>
      <c r="N203" s="28">
        <v>0</v>
      </c>
      <c r="O203" s="25">
        <v>0</v>
      </c>
      <c r="P203" s="22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>
        <f t="shared" si="66"/>
        <v>0</v>
      </c>
      <c r="AA203">
        <f t="shared" si="67"/>
        <v>0</v>
      </c>
      <c r="AB203" s="13">
        <f t="shared" si="63"/>
        <v>0</v>
      </c>
      <c r="AC203" s="13">
        <f t="shared" si="68"/>
        <v>0</v>
      </c>
      <c r="AD203" s="13">
        <f t="shared" si="69"/>
        <v>0</v>
      </c>
      <c r="AE203" s="9">
        <f t="shared" si="70"/>
        <v>0</v>
      </c>
      <c r="AF203" s="13">
        <f t="shared" si="71"/>
        <v>0</v>
      </c>
      <c r="AG203">
        <f t="shared" si="72"/>
        <v>0</v>
      </c>
      <c r="AH203" s="9">
        <f>ROUND(IF(K203=3%,$J$359*#REF!,0),0)</f>
        <v>0</v>
      </c>
      <c r="AI203" s="9">
        <f t="shared" si="73"/>
        <v>0</v>
      </c>
      <c r="AJ203" s="9">
        <f t="shared" si="74"/>
        <v>0</v>
      </c>
      <c r="AK203" s="9">
        <f t="shared" si="75"/>
        <v>0</v>
      </c>
      <c r="AL203" s="11">
        <f t="shared" si="76"/>
        <v>0</v>
      </c>
      <c r="AM203" s="9">
        <f>IF(K203=3%,ROUND($J$361*#REF!,0),0)</f>
        <v>0</v>
      </c>
      <c r="AN203" s="14">
        <f t="shared" si="77"/>
        <v>0</v>
      </c>
      <c r="AO203" s="14">
        <f t="shared" si="78"/>
        <v>0</v>
      </c>
      <c r="AP203" s="9">
        <f t="shared" si="79"/>
        <v>0</v>
      </c>
      <c r="AQ203" s="14">
        <f t="shared" si="80"/>
        <v>0</v>
      </c>
      <c r="AR203" s="11">
        <f t="shared" si="81"/>
        <v>0</v>
      </c>
      <c r="AS203" s="14">
        <v>0</v>
      </c>
      <c r="AT203" s="9">
        <f t="shared" si="82"/>
        <v>0</v>
      </c>
    </row>
    <row r="204" spans="1:46" ht="12.75">
      <c r="A204">
        <v>202</v>
      </c>
      <c r="B204" s="7" t="s">
        <v>466</v>
      </c>
      <c r="C204" s="7" t="s">
        <v>9</v>
      </c>
      <c r="D204" s="3" t="s">
        <v>467</v>
      </c>
      <c r="F204" s="16"/>
      <c r="G204" s="16"/>
      <c r="H204" s="16"/>
      <c r="I204" s="4">
        <f t="shared" si="64"/>
        <v>0</v>
      </c>
      <c r="J204" s="5">
        <f t="shared" si="65"/>
        <v>0</v>
      </c>
      <c r="K204" s="6"/>
      <c r="L204" s="28">
        <v>0</v>
      </c>
      <c r="M204" s="28">
        <v>0</v>
      </c>
      <c r="N204" s="28">
        <v>0</v>
      </c>
      <c r="O204" s="25">
        <v>0</v>
      </c>
      <c r="P204" s="22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>
        <f t="shared" si="66"/>
        <v>0</v>
      </c>
      <c r="AA204">
        <f t="shared" si="67"/>
        <v>0</v>
      </c>
      <c r="AB204" s="13">
        <f t="shared" si="63"/>
        <v>0</v>
      </c>
      <c r="AC204" s="13">
        <f t="shared" si="68"/>
        <v>0</v>
      </c>
      <c r="AD204" s="13">
        <f t="shared" si="69"/>
        <v>0</v>
      </c>
      <c r="AE204" s="9">
        <f t="shared" si="70"/>
        <v>0</v>
      </c>
      <c r="AF204" s="13">
        <f t="shared" si="71"/>
        <v>0</v>
      </c>
      <c r="AG204">
        <f t="shared" si="72"/>
        <v>0</v>
      </c>
      <c r="AH204" s="9">
        <f>ROUND(IF(K204=3%,$J$359*#REF!,0),0)</f>
        <v>0</v>
      </c>
      <c r="AI204" s="9">
        <f t="shared" si="73"/>
        <v>0</v>
      </c>
      <c r="AJ204" s="9">
        <f t="shared" si="74"/>
        <v>0</v>
      </c>
      <c r="AK204" s="9">
        <f t="shared" si="75"/>
        <v>0</v>
      </c>
      <c r="AL204" s="11">
        <f t="shared" si="76"/>
        <v>0</v>
      </c>
      <c r="AM204" s="9">
        <f>IF(K204=3%,ROUND($J$361*#REF!,0),0)</f>
        <v>0</v>
      </c>
      <c r="AN204" s="14">
        <f t="shared" si="77"/>
        <v>0</v>
      </c>
      <c r="AO204" s="14">
        <f t="shared" si="78"/>
        <v>0</v>
      </c>
      <c r="AP204" s="9">
        <f t="shared" si="79"/>
        <v>0</v>
      </c>
      <c r="AQ204" s="14">
        <f t="shared" si="80"/>
        <v>0</v>
      </c>
      <c r="AR204" s="11">
        <f t="shared" si="81"/>
        <v>0</v>
      </c>
      <c r="AS204" s="14">
        <v>0</v>
      </c>
      <c r="AT204" s="9">
        <f t="shared" si="82"/>
        <v>0</v>
      </c>
    </row>
    <row r="205" spans="1:46" ht="12.75">
      <c r="A205">
        <v>203</v>
      </c>
      <c r="B205" s="7" t="s">
        <v>468</v>
      </c>
      <c r="C205" s="7" t="s">
        <v>9</v>
      </c>
      <c r="D205" s="3" t="s">
        <v>469</v>
      </c>
      <c r="F205" s="16"/>
      <c r="G205" s="16"/>
      <c r="H205" s="16"/>
      <c r="I205" s="4">
        <f t="shared" si="64"/>
        <v>0</v>
      </c>
      <c r="J205" s="5">
        <f t="shared" si="65"/>
        <v>0</v>
      </c>
      <c r="K205" s="6"/>
      <c r="L205" s="28">
        <v>0</v>
      </c>
      <c r="M205" s="28">
        <v>0</v>
      </c>
      <c r="N205" s="28">
        <v>0</v>
      </c>
      <c r="O205" s="25">
        <v>0</v>
      </c>
      <c r="P205" s="22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>
        <f t="shared" si="66"/>
        <v>0</v>
      </c>
      <c r="AA205">
        <f t="shared" si="67"/>
        <v>0</v>
      </c>
      <c r="AB205" s="13">
        <f t="shared" si="63"/>
        <v>0</v>
      </c>
      <c r="AC205" s="13">
        <f t="shared" si="68"/>
        <v>0</v>
      </c>
      <c r="AD205" s="13">
        <f t="shared" si="69"/>
        <v>0</v>
      </c>
      <c r="AE205" s="9">
        <f t="shared" si="70"/>
        <v>0</v>
      </c>
      <c r="AF205" s="13">
        <f t="shared" si="71"/>
        <v>0</v>
      </c>
      <c r="AG205">
        <f t="shared" si="72"/>
        <v>0</v>
      </c>
      <c r="AH205" s="9">
        <f>ROUND(IF(K205=3%,$J$359*#REF!,0),0)</f>
        <v>0</v>
      </c>
      <c r="AI205" s="9">
        <f t="shared" si="73"/>
        <v>0</v>
      </c>
      <c r="AJ205" s="9">
        <f t="shared" si="74"/>
        <v>0</v>
      </c>
      <c r="AK205" s="9">
        <f t="shared" si="75"/>
        <v>0</v>
      </c>
      <c r="AL205" s="11">
        <f t="shared" si="76"/>
        <v>0</v>
      </c>
      <c r="AM205" s="9">
        <f>IF(K205=3%,ROUND($J$361*#REF!,0),0)</f>
        <v>0</v>
      </c>
      <c r="AN205" s="14">
        <f t="shared" si="77"/>
        <v>0</v>
      </c>
      <c r="AO205" s="14">
        <f t="shared" si="78"/>
        <v>0</v>
      </c>
      <c r="AP205" s="9">
        <f t="shared" si="79"/>
        <v>0</v>
      </c>
      <c r="AQ205" s="14">
        <f t="shared" si="80"/>
        <v>0</v>
      </c>
      <c r="AR205" s="11">
        <f t="shared" si="81"/>
        <v>0</v>
      </c>
      <c r="AS205" s="14">
        <v>0</v>
      </c>
      <c r="AT205" s="9">
        <f t="shared" si="82"/>
        <v>0</v>
      </c>
    </row>
    <row r="206" spans="1:46" ht="12.75">
      <c r="A206">
        <v>204</v>
      </c>
      <c r="B206" s="7" t="s">
        <v>470</v>
      </c>
      <c r="C206" s="7" t="s">
        <v>9</v>
      </c>
      <c r="D206" s="3" t="s">
        <v>471</v>
      </c>
      <c r="F206" s="16"/>
      <c r="G206" s="16"/>
      <c r="H206" s="16"/>
      <c r="I206" s="4">
        <f t="shared" si="64"/>
        <v>0</v>
      </c>
      <c r="J206" s="5">
        <f t="shared" si="65"/>
        <v>0</v>
      </c>
      <c r="K206" s="6"/>
      <c r="L206" s="28">
        <v>0</v>
      </c>
      <c r="M206" s="28">
        <v>0</v>
      </c>
      <c r="N206" s="28">
        <v>0</v>
      </c>
      <c r="O206" s="25">
        <v>0</v>
      </c>
      <c r="P206" s="22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>
        <f t="shared" si="66"/>
        <v>0</v>
      </c>
      <c r="AA206">
        <f t="shared" si="67"/>
        <v>0</v>
      </c>
      <c r="AB206" s="13">
        <f t="shared" si="63"/>
        <v>0</v>
      </c>
      <c r="AC206" s="13">
        <f t="shared" si="68"/>
        <v>0</v>
      </c>
      <c r="AD206" s="13">
        <f t="shared" si="69"/>
        <v>0</v>
      </c>
      <c r="AE206" s="9">
        <f t="shared" si="70"/>
        <v>0</v>
      </c>
      <c r="AF206" s="13">
        <f t="shared" si="71"/>
        <v>0</v>
      </c>
      <c r="AG206">
        <f t="shared" si="72"/>
        <v>0</v>
      </c>
      <c r="AH206" s="9">
        <f>ROUND(IF(K206=3%,$J$359*#REF!,0),0)</f>
        <v>0</v>
      </c>
      <c r="AI206" s="9">
        <f t="shared" si="73"/>
        <v>0</v>
      </c>
      <c r="AJ206" s="9">
        <f t="shared" si="74"/>
        <v>0</v>
      </c>
      <c r="AK206" s="9">
        <f t="shared" si="75"/>
        <v>0</v>
      </c>
      <c r="AL206" s="11">
        <f t="shared" si="76"/>
        <v>0</v>
      </c>
      <c r="AM206" s="9">
        <f>IF(K206=3%,ROUND($J$361*#REF!,0),0)</f>
        <v>0</v>
      </c>
      <c r="AN206" s="14">
        <f t="shared" si="77"/>
        <v>0</v>
      </c>
      <c r="AO206" s="14">
        <f t="shared" si="78"/>
        <v>0</v>
      </c>
      <c r="AP206" s="9">
        <f t="shared" si="79"/>
        <v>0</v>
      </c>
      <c r="AQ206" s="14">
        <f t="shared" si="80"/>
        <v>0</v>
      </c>
      <c r="AR206" s="11">
        <f t="shared" si="81"/>
        <v>0</v>
      </c>
      <c r="AS206" s="14">
        <v>0</v>
      </c>
      <c r="AT206" s="9">
        <f t="shared" si="82"/>
        <v>0</v>
      </c>
    </row>
    <row r="207" spans="1:46" ht="12.75">
      <c r="A207">
        <v>205</v>
      </c>
      <c r="B207" s="7" t="s">
        <v>472</v>
      </c>
      <c r="C207" s="7" t="s">
        <v>9</v>
      </c>
      <c r="D207" s="3" t="s">
        <v>473</v>
      </c>
      <c r="F207" s="16"/>
      <c r="G207" s="16"/>
      <c r="H207" s="16"/>
      <c r="I207" s="4">
        <f t="shared" si="64"/>
        <v>0</v>
      </c>
      <c r="J207" s="5">
        <f t="shared" si="65"/>
        <v>0</v>
      </c>
      <c r="K207" s="6"/>
      <c r="L207" s="28">
        <v>0</v>
      </c>
      <c r="M207" s="28">
        <v>0</v>
      </c>
      <c r="N207" s="28">
        <v>0</v>
      </c>
      <c r="O207" s="25">
        <v>0</v>
      </c>
      <c r="P207" s="22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>
        <f t="shared" si="66"/>
        <v>0</v>
      </c>
      <c r="AA207">
        <f t="shared" si="67"/>
        <v>0</v>
      </c>
      <c r="AB207" s="13">
        <f t="shared" si="63"/>
        <v>0</v>
      </c>
      <c r="AC207" s="13">
        <f t="shared" si="68"/>
        <v>0</v>
      </c>
      <c r="AD207" s="13">
        <f t="shared" si="69"/>
        <v>0</v>
      </c>
      <c r="AE207" s="9">
        <f t="shared" si="70"/>
        <v>0</v>
      </c>
      <c r="AF207" s="13">
        <f t="shared" si="71"/>
        <v>0</v>
      </c>
      <c r="AG207">
        <f t="shared" si="72"/>
        <v>0</v>
      </c>
      <c r="AH207" s="9">
        <f>ROUND(IF(K207=3%,$J$359*#REF!,0),0)</f>
        <v>0</v>
      </c>
      <c r="AI207" s="9">
        <f t="shared" si="73"/>
        <v>0</v>
      </c>
      <c r="AJ207" s="9">
        <f t="shared" si="74"/>
        <v>0</v>
      </c>
      <c r="AK207" s="9">
        <f t="shared" si="75"/>
        <v>0</v>
      </c>
      <c r="AL207" s="11">
        <f t="shared" si="76"/>
        <v>0</v>
      </c>
      <c r="AM207" s="9">
        <f>IF(K207=3%,ROUND($J$361*#REF!,0),0)</f>
        <v>0</v>
      </c>
      <c r="AN207" s="14">
        <f t="shared" si="77"/>
        <v>0</v>
      </c>
      <c r="AO207" s="14">
        <f t="shared" si="78"/>
        <v>0</v>
      </c>
      <c r="AP207" s="9">
        <f t="shared" si="79"/>
        <v>0</v>
      </c>
      <c r="AQ207" s="14">
        <f t="shared" si="80"/>
        <v>0</v>
      </c>
      <c r="AR207" s="11">
        <f t="shared" si="81"/>
        <v>0</v>
      </c>
      <c r="AS207" s="14">
        <v>0</v>
      </c>
      <c r="AT207" s="9">
        <f t="shared" si="82"/>
        <v>0</v>
      </c>
    </row>
    <row r="208" spans="1:46" ht="12.75">
      <c r="A208">
        <v>206</v>
      </c>
      <c r="B208" s="7" t="s">
        <v>77</v>
      </c>
      <c r="C208" s="7" t="s">
        <v>9</v>
      </c>
      <c r="D208" s="3" t="s">
        <v>78</v>
      </c>
      <c r="E208">
        <v>2004</v>
      </c>
      <c r="F208" s="17">
        <v>646815.44</v>
      </c>
      <c r="G208" s="17">
        <v>10510.59</v>
      </c>
      <c r="H208" s="17">
        <v>204.59</v>
      </c>
      <c r="I208" s="4">
        <f t="shared" si="64"/>
        <v>636100.26</v>
      </c>
      <c r="J208" s="5">
        <f t="shared" si="65"/>
        <v>636100</v>
      </c>
      <c r="K208" s="6">
        <v>0.02</v>
      </c>
      <c r="L208" s="28">
        <v>170651</v>
      </c>
      <c r="M208" s="28">
        <v>0</v>
      </c>
      <c r="N208" s="28">
        <v>0</v>
      </c>
      <c r="O208" s="25">
        <v>170690</v>
      </c>
      <c r="P208" s="22">
        <v>0.2683</v>
      </c>
      <c r="Q208" s="9">
        <v>396341</v>
      </c>
      <c r="R208" s="9">
        <v>480381</v>
      </c>
      <c r="S208" s="9">
        <v>513222</v>
      </c>
      <c r="T208" s="9">
        <v>548713</v>
      </c>
      <c r="U208" s="9">
        <v>384707</v>
      </c>
      <c r="V208" s="9">
        <v>202956</v>
      </c>
      <c r="W208" s="9">
        <v>162332</v>
      </c>
      <c r="X208" s="9">
        <v>163915</v>
      </c>
      <c r="Y208" s="9">
        <v>170690</v>
      </c>
      <c r="Z208">
        <f t="shared" si="66"/>
        <v>26.83</v>
      </c>
      <c r="AA208">
        <f t="shared" si="67"/>
        <v>26.83</v>
      </c>
      <c r="AB208" s="13">
        <f t="shared" si="63"/>
        <v>170651.37213</v>
      </c>
      <c r="AC208" s="13">
        <f t="shared" si="68"/>
        <v>170651.37213</v>
      </c>
      <c r="AD208" s="13">
        <f t="shared" si="69"/>
        <v>0.3721300000033807</v>
      </c>
      <c r="AE208" s="9">
        <f t="shared" si="70"/>
        <v>170651</v>
      </c>
      <c r="AF208" s="13">
        <f t="shared" si="71"/>
        <v>-0.3721300000033807</v>
      </c>
      <c r="AG208">
        <f t="shared" si="72"/>
        <v>26.83</v>
      </c>
      <c r="AH208" s="9">
        <f>ROUND(IF(K208=3%,$J$359*#REF!,0),0)</f>
        <v>0</v>
      </c>
      <c r="AI208" s="9">
        <f t="shared" si="73"/>
        <v>170651</v>
      </c>
      <c r="AJ208" s="9">
        <f t="shared" si="74"/>
        <v>0</v>
      </c>
      <c r="AK208" s="9">
        <f t="shared" si="75"/>
        <v>170651</v>
      </c>
      <c r="AL208" s="11">
        <f t="shared" si="76"/>
        <v>26.83</v>
      </c>
      <c r="AM208" s="9">
        <f>IF(K208=3%,ROUND($J$361*#REF!,0),0)</f>
        <v>0</v>
      </c>
      <c r="AN208" s="14">
        <f t="shared" si="77"/>
        <v>170651</v>
      </c>
      <c r="AO208" s="14">
        <f t="shared" si="78"/>
        <v>0</v>
      </c>
      <c r="AP208" s="9">
        <f t="shared" si="79"/>
        <v>170651</v>
      </c>
      <c r="AQ208" s="14">
        <f t="shared" si="80"/>
        <v>0</v>
      </c>
      <c r="AR208" s="11">
        <f t="shared" si="81"/>
        <v>26.83</v>
      </c>
      <c r="AS208" s="14">
        <v>39</v>
      </c>
      <c r="AT208" s="9">
        <f t="shared" si="82"/>
        <v>170690</v>
      </c>
    </row>
    <row r="209" spans="1:46" ht="12.75">
      <c r="A209">
        <v>207</v>
      </c>
      <c r="B209" s="7" t="s">
        <v>79</v>
      </c>
      <c r="C209" s="7" t="s">
        <v>9</v>
      </c>
      <c r="D209" s="3" t="s">
        <v>80</v>
      </c>
      <c r="E209">
        <v>2002</v>
      </c>
      <c r="F209" s="17">
        <v>2439608.76</v>
      </c>
      <c r="G209" s="17">
        <v>2477.23</v>
      </c>
      <c r="H209" s="17">
        <v>6272.85</v>
      </c>
      <c r="I209" s="4">
        <f t="shared" si="64"/>
        <v>2430858.6799999997</v>
      </c>
      <c r="J209" s="5">
        <f t="shared" si="65"/>
        <v>2430859</v>
      </c>
      <c r="K209" s="6">
        <v>0.01</v>
      </c>
      <c r="L209" s="28">
        <v>652145</v>
      </c>
      <c r="M209" s="28">
        <v>0</v>
      </c>
      <c r="N209" s="28">
        <v>0</v>
      </c>
      <c r="O209" s="25">
        <v>652294</v>
      </c>
      <c r="P209" s="22">
        <v>0.2683</v>
      </c>
      <c r="Q209" s="9">
        <v>1830295</v>
      </c>
      <c r="R209" s="9">
        <v>1899326</v>
      </c>
      <c r="S209" s="9">
        <v>1973967</v>
      </c>
      <c r="T209" s="9">
        <v>2045105</v>
      </c>
      <c r="U209" s="9">
        <v>1429080</v>
      </c>
      <c r="V209" s="9">
        <v>763914</v>
      </c>
      <c r="W209" s="9">
        <v>616589</v>
      </c>
      <c r="X209" s="9">
        <v>625763</v>
      </c>
      <c r="Y209" s="9">
        <v>652294</v>
      </c>
      <c r="Z209">
        <f t="shared" si="66"/>
        <v>26.83</v>
      </c>
      <c r="AA209">
        <f t="shared" si="67"/>
        <v>26.83</v>
      </c>
      <c r="AB209" s="13">
        <f t="shared" si="63"/>
        <v>652144.98317</v>
      </c>
      <c r="AC209" s="13">
        <f t="shared" si="68"/>
        <v>652144.98317</v>
      </c>
      <c r="AD209" s="13">
        <f t="shared" si="69"/>
        <v>-0.016829999978654087</v>
      </c>
      <c r="AE209" s="9">
        <f t="shared" si="70"/>
        <v>652145</v>
      </c>
      <c r="AF209" s="13">
        <f t="shared" si="71"/>
        <v>0.016829999978654087</v>
      </c>
      <c r="AG209">
        <f t="shared" si="72"/>
        <v>26.83</v>
      </c>
      <c r="AH209" s="9">
        <f>ROUND(IF(K209=3%,$J$359*#REF!,0),0)</f>
        <v>0</v>
      </c>
      <c r="AI209" s="9">
        <f t="shared" si="73"/>
        <v>652145</v>
      </c>
      <c r="AJ209" s="9">
        <f t="shared" si="74"/>
        <v>0</v>
      </c>
      <c r="AK209" s="9">
        <f t="shared" si="75"/>
        <v>652145</v>
      </c>
      <c r="AL209" s="11">
        <f t="shared" si="76"/>
        <v>26.83</v>
      </c>
      <c r="AM209" s="9">
        <f>IF(K209=3%,ROUND($J$361*#REF!,0),0)</f>
        <v>0</v>
      </c>
      <c r="AN209" s="14">
        <f t="shared" si="77"/>
        <v>652145</v>
      </c>
      <c r="AO209" s="14">
        <f t="shared" si="78"/>
        <v>0</v>
      </c>
      <c r="AP209" s="9">
        <f t="shared" si="79"/>
        <v>652145</v>
      </c>
      <c r="AQ209" s="14">
        <f t="shared" si="80"/>
        <v>0</v>
      </c>
      <c r="AR209" s="11">
        <f t="shared" si="81"/>
        <v>26.83</v>
      </c>
      <c r="AS209" s="14">
        <v>149</v>
      </c>
      <c r="AT209" s="9">
        <f t="shared" si="82"/>
        <v>652294</v>
      </c>
    </row>
    <row r="210" spans="1:46" ht="12.75">
      <c r="A210">
        <v>208</v>
      </c>
      <c r="B210" s="7" t="s">
        <v>81</v>
      </c>
      <c r="C210" s="7" t="s">
        <v>9</v>
      </c>
      <c r="D210" s="3" t="s">
        <v>82</v>
      </c>
      <c r="E210">
        <v>2002</v>
      </c>
      <c r="F210" s="17">
        <v>538088.99</v>
      </c>
      <c r="G210" s="17">
        <v>7996</v>
      </c>
      <c r="H210" s="17">
        <v>172.45</v>
      </c>
      <c r="I210" s="4">
        <f t="shared" si="64"/>
        <v>529920.54</v>
      </c>
      <c r="J210" s="5">
        <f t="shared" si="65"/>
        <v>529921</v>
      </c>
      <c r="K210" s="6">
        <v>0.03</v>
      </c>
      <c r="L210" s="28">
        <v>142166</v>
      </c>
      <c r="M210" s="28">
        <v>40441</v>
      </c>
      <c r="N210" s="28">
        <v>23622</v>
      </c>
      <c r="O210" s="25">
        <v>206363</v>
      </c>
      <c r="P210" s="22">
        <v>0.3892</v>
      </c>
      <c r="Q210" s="9">
        <v>309790</v>
      </c>
      <c r="R210" s="9">
        <v>337143</v>
      </c>
      <c r="S210" s="9">
        <v>404985</v>
      </c>
      <c r="T210" s="9">
        <v>435324</v>
      </c>
      <c r="U210" s="9">
        <v>387129</v>
      </c>
      <c r="V210" s="9">
        <v>238710</v>
      </c>
      <c r="W210" s="9">
        <v>191007</v>
      </c>
      <c r="X210" s="9">
        <v>192215</v>
      </c>
      <c r="Y210" s="9">
        <v>206363</v>
      </c>
      <c r="Z210">
        <f t="shared" si="66"/>
        <v>26.83</v>
      </c>
      <c r="AA210" t="e">
        <f t="shared" si="67"/>
        <v>#REF!</v>
      </c>
      <c r="AB210" s="13">
        <f t="shared" si="63"/>
        <v>142165.92638</v>
      </c>
      <c r="AC210" s="13">
        <f t="shared" si="68"/>
        <v>142165.92638</v>
      </c>
      <c r="AD210" s="13">
        <f t="shared" si="69"/>
        <v>-0.07362000001012348</v>
      </c>
      <c r="AE210" s="9">
        <f t="shared" si="70"/>
        <v>142166</v>
      </c>
      <c r="AF210" s="13">
        <f t="shared" si="71"/>
        <v>0.07362000001012348</v>
      </c>
      <c r="AG210">
        <f t="shared" si="72"/>
        <v>26.83</v>
      </c>
      <c r="AH210" s="9" t="e">
        <f>ROUND(IF(K210=3%,$J$359*#REF!,0),0)</f>
        <v>#REF!</v>
      </c>
      <c r="AI210" s="9" t="e">
        <f t="shared" si="73"/>
        <v>#REF!</v>
      </c>
      <c r="AJ210" s="9" t="e">
        <f t="shared" si="74"/>
        <v>#REF!</v>
      </c>
      <c r="AK210" s="9" t="e">
        <f t="shared" si="75"/>
        <v>#REF!</v>
      </c>
      <c r="AL210" s="11" t="e">
        <f t="shared" si="76"/>
        <v>#REF!</v>
      </c>
      <c r="AM210" s="9" t="e">
        <f>IF(K210=3%,ROUND($J$361*#REF!,0),0)</f>
        <v>#REF!</v>
      </c>
      <c r="AN210" s="14" t="e">
        <f t="shared" si="77"/>
        <v>#REF!</v>
      </c>
      <c r="AO210" s="14" t="e">
        <f t="shared" si="78"/>
        <v>#REF!</v>
      </c>
      <c r="AP210" s="9" t="e">
        <f t="shared" si="79"/>
        <v>#REF!</v>
      </c>
      <c r="AQ210" s="14" t="e">
        <f t="shared" si="80"/>
        <v>#REF!</v>
      </c>
      <c r="AR210" s="11" t="e">
        <f t="shared" si="81"/>
        <v>#REF!</v>
      </c>
      <c r="AS210" s="14">
        <v>134</v>
      </c>
      <c r="AT210" s="9" t="e">
        <f t="shared" si="82"/>
        <v>#REF!</v>
      </c>
    </row>
    <row r="211" spans="1:46" ht="12.75">
      <c r="A211">
        <v>209</v>
      </c>
      <c r="B211" s="7" t="s">
        <v>474</v>
      </c>
      <c r="C211" s="7" t="s">
        <v>9</v>
      </c>
      <c r="D211" s="3" t="s">
        <v>475</v>
      </c>
      <c r="F211" s="16"/>
      <c r="G211" s="16"/>
      <c r="H211" s="16"/>
      <c r="I211" s="4">
        <f t="shared" si="64"/>
        <v>0</v>
      </c>
      <c r="J211" s="5">
        <f t="shared" si="65"/>
        <v>0</v>
      </c>
      <c r="K211" s="6"/>
      <c r="L211" s="28">
        <v>0</v>
      </c>
      <c r="M211" s="28">
        <v>0</v>
      </c>
      <c r="N211" s="28">
        <v>0</v>
      </c>
      <c r="O211" s="25">
        <v>0</v>
      </c>
      <c r="P211" s="22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>
        <f t="shared" si="66"/>
        <v>0</v>
      </c>
      <c r="AA211">
        <f t="shared" si="67"/>
        <v>0</v>
      </c>
      <c r="AB211" s="13">
        <f t="shared" si="63"/>
        <v>0</v>
      </c>
      <c r="AC211" s="13">
        <f t="shared" si="68"/>
        <v>0</v>
      </c>
      <c r="AD211" s="13">
        <f t="shared" si="69"/>
        <v>0</v>
      </c>
      <c r="AE211" s="9">
        <f t="shared" si="70"/>
        <v>0</v>
      </c>
      <c r="AF211" s="13">
        <f t="shared" si="71"/>
        <v>0</v>
      </c>
      <c r="AG211">
        <f t="shared" si="72"/>
        <v>0</v>
      </c>
      <c r="AH211" s="9">
        <f>ROUND(IF(K211=3%,$J$359*#REF!,0),0)</f>
        <v>0</v>
      </c>
      <c r="AI211" s="9">
        <f t="shared" si="73"/>
        <v>0</v>
      </c>
      <c r="AJ211" s="9">
        <f t="shared" si="74"/>
        <v>0</v>
      </c>
      <c r="AK211" s="9">
        <f t="shared" si="75"/>
        <v>0</v>
      </c>
      <c r="AL211" s="11">
        <f t="shared" si="76"/>
        <v>0</v>
      </c>
      <c r="AM211" s="9">
        <f>IF(K211=3%,ROUND($J$361*#REF!,0),0)</f>
        <v>0</v>
      </c>
      <c r="AN211" s="14">
        <f t="shared" si="77"/>
        <v>0</v>
      </c>
      <c r="AO211" s="14">
        <f t="shared" si="78"/>
        <v>0</v>
      </c>
      <c r="AP211" s="9">
        <f t="shared" si="79"/>
        <v>0</v>
      </c>
      <c r="AQ211" s="14">
        <f t="shared" si="80"/>
        <v>0</v>
      </c>
      <c r="AR211" s="11">
        <f t="shared" si="81"/>
        <v>0</v>
      </c>
      <c r="AS211" s="14">
        <v>0</v>
      </c>
      <c r="AT211" s="9">
        <f t="shared" si="82"/>
        <v>0</v>
      </c>
    </row>
    <row r="212" spans="1:46" ht="12.75">
      <c r="A212">
        <v>210</v>
      </c>
      <c r="B212" s="7" t="s">
        <v>83</v>
      </c>
      <c r="C212" s="7" t="s">
        <v>9</v>
      </c>
      <c r="D212" s="3" t="s">
        <v>84</v>
      </c>
      <c r="E212">
        <v>2002</v>
      </c>
      <c r="F212" s="17">
        <v>1372342.08</v>
      </c>
      <c r="G212" s="17">
        <v>6513.9</v>
      </c>
      <c r="H212" s="17">
        <v>1779.44</v>
      </c>
      <c r="I212" s="4">
        <f t="shared" si="64"/>
        <v>1364048.7400000002</v>
      </c>
      <c r="J212" s="5">
        <f t="shared" si="65"/>
        <v>1364049</v>
      </c>
      <c r="K212" s="6">
        <v>0.03</v>
      </c>
      <c r="L212" s="28">
        <v>365944</v>
      </c>
      <c r="M212" s="28">
        <v>24265</v>
      </c>
      <c r="N212" s="28">
        <v>14173</v>
      </c>
      <c r="O212" s="25">
        <v>404528</v>
      </c>
      <c r="P212" s="22">
        <v>0.2965</v>
      </c>
      <c r="Q212" s="9">
        <v>1021824</v>
      </c>
      <c r="R212" s="9">
        <v>1051237</v>
      </c>
      <c r="S212" s="9">
        <v>1125960</v>
      </c>
      <c r="T212" s="9">
        <v>1189634</v>
      </c>
      <c r="U212" s="9">
        <v>901433</v>
      </c>
      <c r="V212" s="9">
        <v>489834</v>
      </c>
      <c r="W212" s="9">
        <v>386099</v>
      </c>
      <c r="X212" s="9">
        <v>389014</v>
      </c>
      <c r="Y212" s="9">
        <v>404528</v>
      </c>
      <c r="Z212">
        <f t="shared" si="66"/>
        <v>26.83</v>
      </c>
      <c r="AA212" t="e">
        <f t="shared" si="67"/>
        <v>#REF!</v>
      </c>
      <c r="AB212" s="13">
        <f t="shared" si="63"/>
        <v>365943.7722</v>
      </c>
      <c r="AC212" s="13">
        <f t="shared" si="68"/>
        <v>365943.7722</v>
      </c>
      <c r="AD212" s="13">
        <f t="shared" si="69"/>
        <v>-0.22779999999329448</v>
      </c>
      <c r="AE212" s="9">
        <f t="shared" si="70"/>
        <v>365944</v>
      </c>
      <c r="AF212" s="13">
        <f t="shared" si="71"/>
        <v>0.22779999999329448</v>
      </c>
      <c r="AG212">
        <f t="shared" si="72"/>
        <v>26.83</v>
      </c>
      <c r="AH212" s="9" t="e">
        <f>ROUND(IF(K212=3%,$J$359*#REF!,0),0)</f>
        <v>#REF!</v>
      </c>
      <c r="AI212" s="9" t="e">
        <f t="shared" si="73"/>
        <v>#REF!</v>
      </c>
      <c r="AJ212" s="9" t="e">
        <f t="shared" si="74"/>
        <v>#REF!</v>
      </c>
      <c r="AK212" s="9" t="e">
        <f t="shared" si="75"/>
        <v>#REF!</v>
      </c>
      <c r="AL212" s="11" t="e">
        <f t="shared" si="76"/>
        <v>#REF!</v>
      </c>
      <c r="AM212" s="9" t="e">
        <f>IF(K212=3%,ROUND($J$361*#REF!,0),0)</f>
        <v>#REF!</v>
      </c>
      <c r="AN212" s="14" t="e">
        <f t="shared" si="77"/>
        <v>#REF!</v>
      </c>
      <c r="AO212" s="14" t="e">
        <f t="shared" si="78"/>
        <v>#REF!</v>
      </c>
      <c r="AP212" s="9" t="e">
        <f t="shared" si="79"/>
        <v>#REF!</v>
      </c>
      <c r="AQ212" s="14" t="e">
        <f t="shared" si="80"/>
        <v>#REF!</v>
      </c>
      <c r="AR212" s="11" t="e">
        <f t="shared" si="81"/>
        <v>#REF!</v>
      </c>
      <c r="AS212" s="14">
        <v>146</v>
      </c>
      <c r="AT212" s="9" t="e">
        <f t="shared" si="82"/>
        <v>#REF!</v>
      </c>
    </row>
    <row r="213" spans="1:46" ht="12.75">
      <c r="A213">
        <v>211</v>
      </c>
      <c r="B213" s="7" t="s">
        <v>476</v>
      </c>
      <c r="C213" s="7" t="s">
        <v>9</v>
      </c>
      <c r="D213" s="3" t="s">
        <v>477</v>
      </c>
      <c r="F213" s="16"/>
      <c r="G213" s="16"/>
      <c r="H213" s="16"/>
      <c r="I213" s="4">
        <f t="shared" si="64"/>
        <v>0</v>
      </c>
      <c r="J213" s="5">
        <f t="shared" si="65"/>
        <v>0</v>
      </c>
      <c r="K213" s="6"/>
      <c r="L213" s="28">
        <v>0</v>
      </c>
      <c r="M213" s="28">
        <v>0</v>
      </c>
      <c r="N213" s="28">
        <v>0</v>
      </c>
      <c r="O213" s="25">
        <v>0</v>
      </c>
      <c r="P213" s="22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>
        <f t="shared" si="66"/>
        <v>0</v>
      </c>
      <c r="AA213">
        <f t="shared" si="67"/>
        <v>0</v>
      </c>
      <c r="AB213" s="13">
        <f t="shared" si="63"/>
        <v>0</v>
      </c>
      <c r="AC213" s="13">
        <f t="shared" si="68"/>
        <v>0</v>
      </c>
      <c r="AD213" s="13">
        <f t="shared" si="69"/>
        <v>0</v>
      </c>
      <c r="AE213" s="9">
        <f t="shared" si="70"/>
        <v>0</v>
      </c>
      <c r="AF213" s="13">
        <f t="shared" si="71"/>
        <v>0</v>
      </c>
      <c r="AG213">
        <f t="shared" si="72"/>
        <v>0</v>
      </c>
      <c r="AH213" s="9">
        <f>ROUND(IF(K213=3%,$J$359*#REF!,0),0)</f>
        <v>0</v>
      </c>
      <c r="AI213" s="9">
        <f t="shared" si="73"/>
        <v>0</v>
      </c>
      <c r="AJ213" s="9">
        <f t="shared" si="74"/>
        <v>0</v>
      </c>
      <c r="AK213" s="9">
        <f t="shared" si="75"/>
        <v>0</v>
      </c>
      <c r="AL213" s="11">
        <f t="shared" si="76"/>
        <v>0</v>
      </c>
      <c r="AM213" s="9">
        <f>IF(K213=3%,ROUND($J$361*#REF!,0),0)</f>
        <v>0</v>
      </c>
      <c r="AN213" s="14">
        <f t="shared" si="77"/>
        <v>0</v>
      </c>
      <c r="AO213" s="14">
        <f t="shared" si="78"/>
        <v>0</v>
      </c>
      <c r="AP213" s="9">
        <f t="shared" si="79"/>
        <v>0</v>
      </c>
      <c r="AQ213" s="14">
        <f t="shared" si="80"/>
        <v>0</v>
      </c>
      <c r="AR213" s="11">
        <f t="shared" si="81"/>
        <v>0</v>
      </c>
      <c r="AS213" s="14">
        <v>0</v>
      </c>
      <c r="AT213" s="9">
        <f t="shared" si="82"/>
        <v>0</v>
      </c>
    </row>
    <row r="214" spans="1:46" ht="12.75">
      <c r="A214">
        <v>212</v>
      </c>
      <c r="B214" s="7" t="s">
        <v>478</v>
      </c>
      <c r="C214" s="7" t="s">
        <v>9</v>
      </c>
      <c r="D214" s="3" t="s">
        <v>479</v>
      </c>
      <c r="F214" s="16"/>
      <c r="G214" s="16"/>
      <c r="H214" s="16"/>
      <c r="I214" s="4">
        <f t="shared" si="64"/>
        <v>0</v>
      </c>
      <c r="J214" s="5">
        <f t="shared" si="65"/>
        <v>0</v>
      </c>
      <c r="K214" s="6"/>
      <c r="L214" s="28">
        <v>0</v>
      </c>
      <c r="M214" s="28">
        <v>0</v>
      </c>
      <c r="N214" s="28">
        <v>0</v>
      </c>
      <c r="O214" s="25">
        <v>0</v>
      </c>
      <c r="P214" s="22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>
        <f t="shared" si="66"/>
        <v>0</v>
      </c>
      <c r="AA214">
        <f t="shared" si="67"/>
        <v>0</v>
      </c>
      <c r="AB214" s="13">
        <f t="shared" si="63"/>
        <v>0</v>
      </c>
      <c r="AC214" s="13">
        <f t="shared" si="68"/>
        <v>0</v>
      </c>
      <c r="AD214" s="13">
        <f t="shared" si="69"/>
        <v>0</v>
      </c>
      <c r="AE214" s="9">
        <f t="shared" si="70"/>
        <v>0</v>
      </c>
      <c r="AF214" s="13">
        <f t="shared" si="71"/>
        <v>0</v>
      </c>
      <c r="AG214">
        <f t="shared" si="72"/>
        <v>0</v>
      </c>
      <c r="AH214" s="9">
        <f>ROUND(IF(K214=3%,$J$359*#REF!,0),0)</f>
        <v>0</v>
      </c>
      <c r="AI214" s="9">
        <f t="shared" si="73"/>
        <v>0</v>
      </c>
      <c r="AJ214" s="9">
        <f t="shared" si="74"/>
        <v>0</v>
      </c>
      <c r="AK214" s="9">
        <f t="shared" si="75"/>
        <v>0</v>
      </c>
      <c r="AL214" s="11">
        <f t="shared" si="76"/>
        <v>0</v>
      </c>
      <c r="AM214" s="9">
        <f>IF(K214=3%,ROUND($J$361*#REF!,0),0)</f>
        <v>0</v>
      </c>
      <c r="AN214" s="14">
        <f t="shared" si="77"/>
        <v>0</v>
      </c>
      <c r="AO214" s="14">
        <f t="shared" si="78"/>
        <v>0</v>
      </c>
      <c r="AP214" s="9">
        <f t="shared" si="79"/>
        <v>0</v>
      </c>
      <c r="AQ214" s="14">
        <f t="shared" si="80"/>
        <v>0</v>
      </c>
      <c r="AR214" s="11">
        <f t="shared" si="81"/>
        <v>0</v>
      </c>
      <c r="AS214" s="14">
        <v>0</v>
      </c>
      <c r="AT214" s="9">
        <f t="shared" si="82"/>
        <v>0</v>
      </c>
    </row>
    <row r="215" spans="1:46" ht="12.75">
      <c r="A215">
        <v>213</v>
      </c>
      <c r="B215" s="7" t="s">
        <v>480</v>
      </c>
      <c r="C215" s="7" t="s">
        <v>9</v>
      </c>
      <c r="D215" s="3" t="s">
        <v>481</v>
      </c>
      <c r="F215" s="16"/>
      <c r="G215" s="16"/>
      <c r="H215" s="16"/>
      <c r="I215" s="4">
        <f t="shared" si="64"/>
        <v>0</v>
      </c>
      <c r="J215" s="5">
        <f t="shared" si="65"/>
        <v>0</v>
      </c>
      <c r="K215" s="6"/>
      <c r="L215" s="28">
        <v>0</v>
      </c>
      <c r="M215" s="28">
        <v>0</v>
      </c>
      <c r="N215" s="28">
        <v>0</v>
      </c>
      <c r="O215" s="25">
        <v>0</v>
      </c>
      <c r="P215" s="22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>
        <f t="shared" si="66"/>
        <v>0</v>
      </c>
      <c r="AA215">
        <f t="shared" si="67"/>
        <v>0</v>
      </c>
      <c r="AB215" s="13">
        <f t="shared" si="63"/>
        <v>0</v>
      </c>
      <c r="AC215" s="13">
        <f t="shared" si="68"/>
        <v>0</v>
      </c>
      <c r="AD215" s="13">
        <f t="shared" si="69"/>
        <v>0</v>
      </c>
      <c r="AE215" s="9">
        <f t="shared" si="70"/>
        <v>0</v>
      </c>
      <c r="AF215" s="13">
        <f t="shared" si="71"/>
        <v>0</v>
      </c>
      <c r="AG215">
        <f t="shared" si="72"/>
        <v>0</v>
      </c>
      <c r="AH215" s="9">
        <f>ROUND(IF(K215=3%,$J$359*#REF!,0),0)</f>
        <v>0</v>
      </c>
      <c r="AI215" s="9">
        <f t="shared" si="73"/>
        <v>0</v>
      </c>
      <c r="AJ215" s="9">
        <f t="shared" si="74"/>
        <v>0</v>
      </c>
      <c r="AK215" s="9">
        <f t="shared" si="75"/>
        <v>0</v>
      </c>
      <c r="AL215" s="11">
        <f t="shared" si="76"/>
        <v>0</v>
      </c>
      <c r="AM215" s="9">
        <f>IF(K215=3%,ROUND($J$361*#REF!,0),0)</f>
        <v>0</v>
      </c>
      <c r="AN215" s="14">
        <f t="shared" si="77"/>
        <v>0</v>
      </c>
      <c r="AO215" s="14">
        <f t="shared" si="78"/>
        <v>0</v>
      </c>
      <c r="AP215" s="9">
        <f t="shared" si="79"/>
        <v>0</v>
      </c>
      <c r="AQ215" s="14">
        <f t="shared" si="80"/>
        <v>0</v>
      </c>
      <c r="AR215" s="11">
        <f t="shared" si="81"/>
        <v>0</v>
      </c>
      <c r="AS215" s="14">
        <v>0</v>
      </c>
      <c r="AT215" s="9">
        <f t="shared" si="82"/>
        <v>0</v>
      </c>
    </row>
    <row r="216" spans="1:46" ht="12.75">
      <c r="A216">
        <v>214</v>
      </c>
      <c r="B216" s="7" t="s">
        <v>482</v>
      </c>
      <c r="C216" s="7" t="s">
        <v>9</v>
      </c>
      <c r="D216" s="3" t="s">
        <v>483</v>
      </c>
      <c r="E216">
        <v>2007</v>
      </c>
      <c r="F216" s="17">
        <v>909728.8</v>
      </c>
      <c r="G216" s="17">
        <v>21837.64</v>
      </c>
      <c r="H216" s="17">
        <v>0</v>
      </c>
      <c r="I216" s="4">
        <f t="shared" si="64"/>
        <v>887891.16</v>
      </c>
      <c r="J216" s="5">
        <f t="shared" si="65"/>
        <v>887891</v>
      </c>
      <c r="K216" s="6">
        <v>0.03</v>
      </c>
      <c r="L216" s="28">
        <v>238201</v>
      </c>
      <c r="M216" s="28">
        <v>32353</v>
      </c>
      <c r="N216" s="28">
        <v>18898</v>
      </c>
      <c r="O216" s="25">
        <v>289589</v>
      </c>
      <c r="P216" s="22">
        <v>0.326</v>
      </c>
      <c r="Q216" s="9">
        <v>0</v>
      </c>
      <c r="R216" s="9">
        <v>0</v>
      </c>
      <c r="S216" s="9">
        <v>0</v>
      </c>
      <c r="T216" s="9">
        <v>714215</v>
      </c>
      <c r="U216" s="9">
        <v>588231</v>
      </c>
      <c r="V216" s="9">
        <v>338552</v>
      </c>
      <c r="W216" s="9">
        <v>281519</v>
      </c>
      <c r="X216" s="9">
        <v>277958</v>
      </c>
      <c r="Y216" s="9">
        <v>289589</v>
      </c>
      <c r="Z216">
        <f t="shared" si="66"/>
        <v>26.83</v>
      </c>
      <c r="AA216" t="e">
        <f t="shared" si="67"/>
        <v>#REF!</v>
      </c>
      <c r="AB216" s="13">
        <f t="shared" si="63"/>
        <v>238201.25365</v>
      </c>
      <c r="AC216" s="13">
        <f t="shared" si="68"/>
        <v>238201.25365</v>
      </c>
      <c r="AD216" s="13">
        <f t="shared" si="69"/>
        <v>0.2536499999987427</v>
      </c>
      <c r="AE216" s="9">
        <f t="shared" si="70"/>
        <v>238201</v>
      </c>
      <c r="AF216" s="13">
        <f t="shared" si="71"/>
        <v>-0.2536499999987427</v>
      </c>
      <c r="AG216">
        <f t="shared" si="72"/>
        <v>26.83</v>
      </c>
      <c r="AH216" s="9" t="e">
        <f>ROUND(IF(K216=3%,$J$359*#REF!,0),0)</f>
        <v>#REF!</v>
      </c>
      <c r="AI216" s="9" t="e">
        <f t="shared" si="73"/>
        <v>#REF!</v>
      </c>
      <c r="AJ216" s="9" t="e">
        <f t="shared" si="74"/>
        <v>#REF!</v>
      </c>
      <c r="AK216" s="9" t="e">
        <f t="shared" si="75"/>
        <v>#REF!</v>
      </c>
      <c r="AL216" s="11" t="e">
        <f t="shared" si="76"/>
        <v>#REF!</v>
      </c>
      <c r="AM216" s="9" t="e">
        <f>IF(K216=3%,ROUND($J$361*#REF!,0),0)</f>
        <v>#REF!</v>
      </c>
      <c r="AN216" s="14" t="e">
        <f t="shared" si="77"/>
        <v>#REF!</v>
      </c>
      <c r="AO216" s="14" t="e">
        <f t="shared" si="78"/>
        <v>#REF!</v>
      </c>
      <c r="AP216" s="9" t="e">
        <f t="shared" si="79"/>
        <v>#REF!</v>
      </c>
      <c r="AQ216" s="14" t="e">
        <f t="shared" si="80"/>
        <v>#REF!</v>
      </c>
      <c r="AR216" s="11" t="e">
        <f t="shared" si="81"/>
        <v>#REF!</v>
      </c>
      <c r="AS216" s="14">
        <v>137</v>
      </c>
      <c r="AT216" s="9" t="e">
        <f t="shared" si="82"/>
        <v>#REF!</v>
      </c>
    </row>
    <row r="217" spans="1:46" ht="12.75">
      <c r="A217">
        <v>215</v>
      </c>
      <c r="B217" s="7" t="s">
        <v>484</v>
      </c>
      <c r="C217" s="7" t="s">
        <v>9</v>
      </c>
      <c r="D217" s="3" t="s">
        <v>485</v>
      </c>
      <c r="E217">
        <v>2006</v>
      </c>
      <c r="F217" s="17">
        <v>442947.97</v>
      </c>
      <c r="G217" s="17">
        <v>5893.98</v>
      </c>
      <c r="H217" s="17">
        <v>830.2</v>
      </c>
      <c r="I217" s="4">
        <f t="shared" si="64"/>
        <v>436223.79</v>
      </c>
      <c r="J217" s="5">
        <f t="shared" si="65"/>
        <v>436224</v>
      </c>
      <c r="K217" s="6">
        <v>0.015</v>
      </c>
      <c r="L217" s="28">
        <v>117029</v>
      </c>
      <c r="M217" s="28">
        <v>0</v>
      </c>
      <c r="N217" s="28">
        <v>0</v>
      </c>
      <c r="O217" s="25">
        <v>117056</v>
      </c>
      <c r="P217" s="22">
        <v>0.2683</v>
      </c>
      <c r="Q217" s="9">
        <v>0</v>
      </c>
      <c r="R217" s="9">
        <v>0</v>
      </c>
      <c r="S217" s="9">
        <v>327561</v>
      </c>
      <c r="T217" s="9">
        <v>353136</v>
      </c>
      <c r="U217" s="9">
        <v>250573</v>
      </c>
      <c r="V217" s="9">
        <v>134676</v>
      </c>
      <c r="W217" s="9">
        <v>109959</v>
      </c>
      <c r="X217" s="9">
        <v>110112</v>
      </c>
      <c r="Y217" s="9">
        <v>117056</v>
      </c>
      <c r="Z217">
        <f t="shared" si="66"/>
        <v>26.83</v>
      </c>
      <c r="AA217">
        <f t="shared" si="67"/>
        <v>26.83</v>
      </c>
      <c r="AB217" s="13">
        <f t="shared" si="63"/>
        <v>117029.12145</v>
      </c>
      <c r="AC217" s="13">
        <f t="shared" si="68"/>
        <v>117029.12145</v>
      </c>
      <c r="AD217" s="13">
        <f t="shared" si="69"/>
        <v>0.12145000000600703</v>
      </c>
      <c r="AE217" s="9">
        <f t="shared" si="70"/>
        <v>117029</v>
      </c>
      <c r="AF217" s="13">
        <f t="shared" si="71"/>
        <v>-0.12145000000600703</v>
      </c>
      <c r="AG217">
        <f t="shared" si="72"/>
        <v>26.83</v>
      </c>
      <c r="AH217" s="9">
        <f>ROUND(IF(K217=3%,$J$359*#REF!,0),0)</f>
        <v>0</v>
      </c>
      <c r="AI217" s="9">
        <f t="shared" si="73"/>
        <v>117029</v>
      </c>
      <c r="AJ217" s="9">
        <f t="shared" si="74"/>
        <v>0</v>
      </c>
      <c r="AK217" s="9">
        <f t="shared" si="75"/>
        <v>117029</v>
      </c>
      <c r="AL217" s="11">
        <f t="shared" si="76"/>
        <v>26.83</v>
      </c>
      <c r="AM217" s="9">
        <f>IF(K217=3%,ROUND($J$361*#REF!,0),0)</f>
        <v>0</v>
      </c>
      <c r="AN217" s="14">
        <f t="shared" si="77"/>
        <v>117029</v>
      </c>
      <c r="AO217" s="14">
        <f t="shared" si="78"/>
        <v>0</v>
      </c>
      <c r="AP217" s="9">
        <f t="shared" si="79"/>
        <v>117029</v>
      </c>
      <c r="AQ217" s="14">
        <f t="shared" si="80"/>
        <v>0</v>
      </c>
      <c r="AR217" s="11">
        <f t="shared" si="81"/>
        <v>26.83</v>
      </c>
      <c r="AS217" s="14">
        <v>27</v>
      </c>
      <c r="AT217" s="9">
        <f t="shared" si="82"/>
        <v>117056</v>
      </c>
    </row>
    <row r="218" spans="1:46" ht="12.75">
      <c r="A218">
        <v>216</v>
      </c>
      <c r="B218" s="7" t="s">
        <v>486</v>
      </c>
      <c r="C218" s="7" t="s">
        <v>9</v>
      </c>
      <c r="D218" s="3" t="s">
        <v>487</v>
      </c>
      <c r="F218" s="16"/>
      <c r="G218" s="16"/>
      <c r="H218" s="16"/>
      <c r="I218" s="4">
        <f t="shared" si="64"/>
        <v>0</v>
      </c>
      <c r="J218" s="5">
        <f t="shared" si="65"/>
        <v>0</v>
      </c>
      <c r="K218" s="6"/>
      <c r="L218" s="28">
        <v>0</v>
      </c>
      <c r="M218" s="28">
        <v>0</v>
      </c>
      <c r="N218" s="28">
        <v>0</v>
      </c>
      <c r="O218" s="25">
        <v>0</v>
      </c>
      <c r="P218" s="22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>
        <f t="shared" si="66"/>
        <v>0</v>
      </c>
      <c r="AA218">
        <f t="shared" si="67"/>
        <v>0</v>
      </c>
      <c r="AB218" s="13">
        <f t="shared" si="63"/>
        <v>0</v>
      </c>
      <c r="AC218" s="13">
        <f t="shared" si="68"/>
        <v>0</v>
      </c>
      <c r="AD218" s="13">
        <f t="shared" si="69"/>
        <v>0</v>
      </c>
      <c r="AE218" s="9">
        <f t="shared" si="70"/>
        <v>0</v>
      </c>
      <c r="AF218" s="13">
        <f t="shared" si="71"/>
        <v>0</v>
      </c>
      <c r="AG218">
        <f t="shared" si="72"/>
        <v>0</v>
      </c>
      <c r="AH218" s="9">
        <f>ROUND(IF(K218=3%,$J$359*#REF!,0),0)</f>
        <v>0</v>
      </c>
      <c r="AI218" s="9">
        <f t="shared" si="73"/>
        <v>0</v>
      </c>
      <c r="AJ218" s="9">
        <f t="shared" si="74"/>
        <v>0</v>
      </c>
      <c r="AK218" s="9">
        <f t="shared" si="75"/>
        <v>0</v>
      </c>
      <c r="AL218" s="11">
        <f t="shared" si="76"/>
        <v>0</v>
      </c>
      <c r="AM218" s="9">
        <f>IF(K218=3%,ROUND($J$361*#REF!,0),0)</f>
        <v>0</v>
      </c>
      <c r="AN218" s="14">
        <f t="shared" si="77"/>
        <v>0</v>
      </c>
      <c r="AO218" s="14">
        <f t="shared" si="78"/>
        <v>0</v>
      </c>
      <c r="AP218" s="9">
        <f t="shared" si="79"/>
        <v>0</v>
      </c>
      <c r="AQ218" s="14">
        <f t="shared" si="80"/>
        <v>0</v>
      </c>
      <c r="AR218" s="11">
        <f t="shared" si="81"/>
        <v>0</v>
      </c>
      <c r="AS218" s="14">
        <v>0</v>
      </c>
      <c r="AT218" s="9">
        <f t="shared" si="82"/>
        <v>0</v>
      </c>
    </row>
    <row r="219" spans="1:46" ht="12.75">
      <c r="A219">
        <v>217</v>
      </c>
      <c r="B219" s="7" t="s">
        <v>488</v>
      </c>
      <c r="C219" s="7" t="s">
        <v>9</v>
      </c>
      <c r="D219" s="3" t="s">
        <v>489</v>
      </c>
      <c r="E219">
        <v>2010</v>
      </c>
      <c r="F219" s="17">
        <v>18830.71</v>
      </c>
      <c r="G219" s="17">
        <v>282.47</v>
      </c>
      <c r="H219" s="17">
        <v>0</v>
      </c>
      <c r="I219" s="4">
        <f t="shared" si="64"/>
        <v>18548.239999999998</v>
      </c>
      <c r="J219" s="5">
        <f t="shared" si="65"/>
        <v>18548</v>
      </c>
      <c r="K219" s="6">
        <v>0.005</v>
      </c>
      <c r="L219" s="28">
        <v>4976</v>
      </c>
      <c r="M219" s="28">
        <v>0</v>
      </c>
      <c r="N219" s="28">
        <v>0</v>
      </c>
      <c r="O219" s="25">
        <v>4977</v>
      </c>
      <c r="P219" s="22">
        <v>0.2683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95004</v>
      </c>
      <c r="W219" s="9">
        <v>4415</v>
      </c>
      <c r="X219" s="9">
        <v>4786</v>
      </c>
      <c r="Y219" s="9">
        <v>4977</v>
      </c>
      <c r="Z219">
        <f t="shared" si="66"/>
        <v>26.83</v>
      </c>
      <c r="AA219">
        <f t="shared" si="67"/>
        <v>26.83</v>
      </c>
      <c r="AB219" s="13">
        <f t="shared" si="63"/>
        <v>4976.01266</v>
      </c>
      <c r="AC219" s="13">
        <f t="shared" si="68"/>
        <v>4976.01266</v>
      </c>
      <c r="AD219" s="13">
        <f t="shared" si="69"/>
        <v>0.012660000000323635</v>
      </c>
      <c r="AE219" s="9">
        <f t="shared" si="70"/>
        <v>4976</v>
      </c>
      <c r="AF219" s="13">
        <f t="shared" si="71"/>
        <v>-0.012660000000323635</v>
      </c>
      <c r="AG219">
        <f t="shared" si="72"/>
        <v>26.83</v>
      </c>
      <c r="AH219" s="9">
        <f>ROUND(IF(K219=3%,$J$359*#REF!,0),0)</f>
        <v>0</v>
      </c>
      <c r="AI219" s="9">
        <f t="shared" si="73"/>
        <v>4976</v>
      </c>
      <c r="AJ219" s="9">
        <f t="shared" si="74"/>
        <v>0</v>
      </c>
      <c r="AK219" s="9">
        <f t="shared" si="75"/>
        <v>4976</v>
      </c>
      <c r="AL219" s="11">
        <f t="shared" si="76"/>
        <v>26.83</v>
      </c>
      <c r="AM219" s="9">
        <f>IF(K219=3%,ROUND($J$361*#REF!,0),0)</f>
        <v>0</v>
      </c>
      <c r="AN219" s="14">
        <f t="shared" si="77"/>
        <v>4976</v>
      </c>
      <c r="AO219" s="14">
        <f t="shared" si="78"/>
        <v>0</v>
      </c>
      <c r="AP219" s="9">
        <f t="shared" si="79"/>
        <v>4976</v>
      </c>
      <c r="AQ219" s="14">
        <f t="shared" si="80"/>
        <v>0</v>
      </c>
      <c r="AR219" s="11">
        <f t="shared" si="81"/>
        <v>26.83</v>
      </c>
      <c r="AS219" s="14">
        <v>1</v>
      </c>
      <c r="AT219" s="9">
        <f t="shared" si="82"/>
        <v>4977</v>
      </c>
    </row>
    <row r="220" spans="1:46" ht="12.75">
      <c r="A220">
        <v>218</v>
      </c>
      <c r="B220" s="7" t="s">
        <v>490</v>
      </c>
      <c r="C220" s="7" t="s">
        <v>9</v>
      </c>
      <c r="D220" s="3" t="s">
        <v>491</v>
      </c>
      <c r="F220" s="16"/>
      <c r="G220" s="16"/>
      <c r="H220" s="16"/>
      <c r="I220" s="4">
        <f t="shared" si="64"/>
        <v>0</v>
      </c>
      <c r="J220" s="5">
        <f t="shared" si="65"/>
        <v>0</v>
      </c>
      <c r="K220" s="6"/>
      <c r="L220" s="28">
        <v>0</v>
      </c>
      <c r="M220" s="28">
        <v>0</v>
      </c>
      <c r="N220" s="28">
        <v>0</v>
      </c>
      <c r="O220" s="25">
        <v>0</v>
      </c>
      <c r="P220" s="22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>
        <f t="shared" si="66"/>
        <v>0</v>
      </c>
      <c r="AA220">
        <f t="shared" si="67"/>
        <v>0</v>
      </c>
      <c r="AB220" s="13">
        <f t="shared" si="63"/>
        <v>0</v>
      </c>
      <c r="AC220" s="13">
        <f t="shared" si="68"/>
        <v>0</v>
      </c>
      <c r="AD220" s="13">
        <f t="shared" si="69"/>
        <v>0</v>
      </c>
      <c r="AE220" s="9">
        <f t="shared" si="70"/>
        <v>0</v>
      </c>
      <c r="AF220" s="13">
        <f t="shared" si="71"/>
        <v>0</v>
      </c>
      <c r="AG220">
        <f t="shared" si="72"/>
        <v>0</v>
      </c>
      <c r="AH220" s="9">
        <f>ROUND(IF(K220=3%,$J$359*#REF!,0),0)</f>
        <v>0</v>
      </c>
      <c r="AI220" s="9">
        <f t="shared" si="73"/>
        <v>0</v>
      </c>
      <c r="AJ220" s="9">
        <f t="shared" si="74"/>
        <v>0</v>
      </c>
      <c r="AK220" s="9">
        <f t="shared" si="75"/>
        <v>0</v>
      </c>
      <c r="AL220" s="11">
        <f t="shared" si="76"/>
        <v>0</v>
      </c>
      <c r="AM220" s="9">
        <f>IF(K220=3%,ROUND($J$361*#REF!,0),0)</f>
        <v>0</v>
      </c>
      <c r="AN220" s="14">
        <f t="shared" si="77"/>
        <v>0</v>
      </c>
      <c r="AO220" s="14">
        <f t="shared" si="78"/>
        <v>0</v>
      </c>
      <c r="AP220" s="9">
        <f t="shared" si="79"/>
        <v>0</v>
      </c>
      <c r="AQ220" s="14">
        <f t="shared" si="80"/>
        <v>0</v>
      </c>
      <c r="AR220" s="11">
        <f t="shared" si="81"/>
        <v>0</v>
      </c>
      <c r="AS220" s="14">
        <v>0</v>
      </c>
      <c r="AT220" s="9">
        <f t="shared" si="82"/>
        <v>0</v>
      </c>
    </row>
    <row r="221" spans="1:46" ht="12.75">
      <c r="A221">
        <v>219</v>
      </c>
      <c r="B221" s="7" t="s">
        <v>85</v>
      </c>
      <c r="C221" s="7" t="s">
        <v>9</v>
      </c>
      <c r="D221" s="3" t="s">
        <v>86</v>
      </c>
      <c r="E221">
        <v>2003</v>
      </c>
      <c r="F221" s="17">
        <v>788313.04</v>
      </c>
      <c r="G221" s="17">
        <v>1395</v>
      </c>
      <c r="H221" s="17">
        <v>307.98</v>
      </c>
      <c r="I221" s="4">
        <f t="shared" si="64"/>
        <v>786610.06</v>
      </c>
      <c r="J221" s="5">
        <f t="shared" si="65"/>
        <v>786610</v>
      </c>
      <c r="K221" s="6">
        <v>0.03</v>
      </c>
      <c r="L221" s="28">
        <v>211030</v>
      </c>
      <c r="M221" s="28">
        <v>28309</v>
      </c>
      <c r="N221" s="28">
        <v>16535</v>
      </c>
      <c r="O221" s="25">
        <v>255995</v>
      </c>
      <c r="P221" s="22">
        <v>0.32530000000000003</v>
      </c>
      <c r="Q221" s="9">
        <v>534732</v>
      </c>
      <c r="R221" s="9">
        <v>559835</v>
      </c>
      <c r="S221" s="9">
        <v>634135</v>
      </c>
      <c r="T221" s="9">
        <v>674734</v>
      </c>
      <c r="U221" s="9">
        <v>541215</v>
      </c>
      <c r="V221" s="9">
        <v>311164</v>
      </c>
      <c r="W221" s="9">
        <v>247788</v>
      </c>
      <c r="X221" s="9">
        <v>246566</v>
      </c>
      <c r="Y221" s="9">
        <v>255995</v>
      </c>
      <c r="Z221">
        <f t="shared" si="66"/>
        <v>26.83</v>
      </c>
      <c r="AA221" t="e">
        <f t="shared" si="67"/>
        <v>#REF!</v>
      </c>
      <c r="AB221" s="13">
        <f t="shared" si="63"/>
        <v>211029.83152</v>
      </c>
      <c r="AC221" s="13">
        <f t="shared" si="68"/>
        <v>211029.83152</v>
      </c>
      <c r="AD221" s="13">
        <f t="shared" si="69"/>
        <v>-0.16847999999299645</v>
      </c>
      <c r="AE221" s="9">
        <f t="shared" si="70"/>
        <v>211030</v>
      </c>
      <c r="AF221" s="13">
        <f t="shared" si="71"/>
        <v>0.16847999999299645</v>
      </c>
      <c r="AG221">
        <f t="shared" si="72"/>
        <v>26.83</v>
      </c>
      <c r="AH221" s="9" t="e">
        <f>ROUND(IF(K221=3%,$J$359*#REF!,0),0)</f>
        <v>#REF!</v>
      </c>
      <c r="AI221" s="9" t="e">
        <f t="shared" si="73"/>
        <v>#REF!</v>
      </c>
      <c r="AJ221" s="9" t="e">
        <f t="shared" si="74"/>
        <v>#REF!</v>
      </c>
      <c r="AK221" s="9" t="e">
        <f t="shared" si="75"/>
        <v>#REF!</v>
      </c>
      <c r="AL221" s="11" t="e">
        <f t="shared" si="76"/>
        <v>#REF!</v>
      </c>
      <c r="AM221" s="9" t="e">
        <f>IF(K221=3%,ROUND($J$361*#REF!,0),0)</f>
        <v>#REF!</v>
      </c>
      <c r="AN221" s="14" t="e">
        <f t="shared" si="77"/>
        <v>#REF!</v>
      </c>
      <c r="AO221" s="14" t="e">
        <f t="shared" si="78"/>
        <v>#REF!</v>
      </c>
      <c r="AP221" s="9" t="e">
        <f t="shared" si="79"/>
        <v>#REF!</v>
      </c>
      <c r="AQ221" s="14" t="e">
        <f t="shared" si="80"/>
        <v>#REF!</v>
      </c>
      <c r="AR221" s="11" t="e">
        <f t="shared" si="81"/>
        <v>#REF!</v>
      </c>
      <c r="AS221" s="14">
        <v>121</v>
      </c>
      <c r="AT221" s="9" t="e">
        <f t="shared" si="82"/>
        <v>#REF!</v>
      </c>
    </row>
    <row r="222" spans="1:46" ht="12.75">
      <c r="A222">
        <v>220</v>
      </c>
      <c r="B222" s="7" t="s">
        <v>492</v>
      </c>
      <c r="C222" s="7" t="s">
        <v>9</v>
      </c>
      <c r="D222" s="3" t="s">
        <v>493</v>
      </c>
      <c r="F222" s="16"/>
      <c r="G222" s="16"/>
      <c r="H222" s="16"/>
      <c r="I222" s="4">
        <f t="shared" si="64"/>
        <v>0</v>
      </c>
      <c r="J222" s="5">
        <f t="shared" si="65"/>
        <v>0</v>
      </c>
      <c r="K222" s="6"/>
      <c r="L222" s="28">
        <v>0</v>
      </c>
      <c r="M222" s="28">
        <v>0</v>
      </c>
      <c r="N222" s="28">
        <v>0</v>
      </c>
      <c r="O222" s="25">
        <v>0</v>
      </c>
      <c r="P222" s="22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>
        <f t="shared" si="66"/>
        <v>0</v>
      </c>
      <c r="AA222">
        <f t="shared" si="67"/>
        <v>0</v>
      </c>
      <c r="AB222" s="13">
        <f t="shared" si="63"/>
        <v>0</v>
      </c>
      <c r="AC222" s="13">
        <f t="shared" si="68"/>
        <v>0</v>
      </c>
      <c r="AD222" s="13">
        <f t="shared" si="69"/>
        <v>0</v>
      </c>
      <c r="AE222" s="9">
        <f t="shared" si="70"/>
        <v>0</v>
      </c>
      <c r="AF222" s="13">
        <f t="shared" si="71"/>
        <v>0</v>
      </c>
      <c r="AG222">
        <f t="shared" si="72"/>
        <v>0</v>
      </c>
      <c r="AH222" s="9">
        <f>ROUND(IF(K222=3%,$J$359*#REF!,0),0)</f>
        <v>0</v>
      </c>
      <c r="AI222" s="9">
        <f t="shared" si="73"/>
        <v>0</v>
      </c>
      <c r="AJ222" s="9">
        <f t="shared" si="74"/>
        <v>0</v>
      </c>
      <c r="AK222" s="9">
        <f t="shared" si="75"/>
        <v>0</v>
      </c>
      <c r="AL222" s="11">
        <f t="shared" si="76"/>
        <v>0</v>
      </c>
      <c r="AM222" s="9">
        <f>IF(K222=3%,ROUND($J$361*#REF!,0),0)</f>
        <v>0</v>
      </c>
      <c r="AN222" s="14">
        <f t="shared" si="77"/>
        <v>0</v>
      </c>
      <c r="AO222" s="14">
        <f t="shared" si="78"/>
        <v>0</v>
      </c>
      <c r="AP222" s="9">
        <f t="shared" si="79"/>
        <v>0</v>
      </c>
      <c r="AQ222" s="14">
        <f t="shared" si="80"/>
        <v>0</v>
      </c>
      <c r="AR222" s="11">
        <f t="shared" si="81"/>
        <v>0</v>
      </c>
      <c r="AS222" s="14">
        <v>0</v>
      </c>
      <c r="AT222" s="9">
        <f t="shared" si="82"/>
        <v>0</v>
      </c>
    </row>
    <row r="223" spans="1:46" ht="12.75">
      <c r="A223">
        <v>221</v>
      </c>
      <c r="B223" s="7" t="s">
        <v>494</v>
      </c>
      <c r="C223" s="7" t="s">
        <v>9</v>
      </c>
      <c r="D223" s="3" t="s">
        <v>495</v>
      </c>
      <c r="E223">
        <v>2006</v>
      </c>
      <c r="F223" s="17">
        <v>460382.59</v>
      </c>
      <c r="G223" s="17">
        <v>2589.41</v>
      </c>
      <c r="H223" s="17">
        <v>0</v>
      </c>
      <c r="I223" s="4">
        <f t="shared" si="64"/>
        <v>457793.18000000005</v>
      </c>
      <c r="J223" s="5">
        <f t="shared" si="65"/>
        <v>457793</v>
      </c>
      <c r="K223" s="6">
        <v>0.03</v>
      </c>
      <c r="L223" s="28">
        <v>122816</v>
      </c>
      <c r="M223" s="28">
        <v>28309</v>
      </c>
      <c r="N223" s="28">
        <v>16535</v>
      </c>
      <c r="O223" s="25">
        <v>167761</v>
      </c>
      <c r="P223" s="22">
        <v>0.36619999999999997</v>
      </c>
      <c r="Q223" s="9">
        <v>0</v>
      </c>
      <c r="R223" s="9">
        <v>0</v>
      </c>
      <c r="S223" s="9">
        <v>368308</v>
      </c>
      <c r="T223" s="9">
        <v>386785</v>
      </c>
      <c r="U223" s="9">
        <v>349968</v>
      </c>
      <c r="V223" s="9">
        <v>204942</v>
      </c>
      <c r="W223" s="9">
        <v>170600</v>
      </c>
      <c r="X223" s="9">
        <v>163328</v>
      </c>
      <c r="Y223" s="9">
        <v>167761</v>
      </c>
      <c r="Z223">
        <f t="shared" si="66"/>
        <v>26.83</v>
      </c>
      <c r="AA223" t="e">
        <f t="shared" si="67"/>
        <v>#REF!</v>
      </c>
      <c r="AB223" s="13">
        <f t="shared" si="63"/>
        <v>122815.60069</v>
      </c>
      <c r="AC223" s="13">
        <f t="shared" si="68"/>
        <v>122815.60069</v>
      </c>
      <c r="AD223" s="13">
        <f t="shared" si="69"/>
        <v>-0.3993099999934202</v>
      </c>
      <c r="AE223" s="9">
        <f t="shared" si="70"/>
        <v>122816</v>
      </c>
      <c r="AF223" s="13">
        <f t="shared" si="71"/>
        <v>0.3993099999934202</v>
      </c>
      <c r="AG223">
        <f t="shared" si="72"/>
        <v>26.83</v>
      </c>
      <c r="AH223" s="9" t="e">
        <f>ROUND(IF(K223=3%,$J$359*#REF!,0),0)</f>
        <v>#REF!</v>
      </c>
      <c r="AI223" s="9" t="e">
        <f t="shared" si="73"/>
        <v>#REF!</v>
      </c>
      <c r="AJ223" s="9" t="e">
        <f t="shared" si="74"/>
        <v>#REF!</v>
      </c>
      <c r="AK223" s="9" t="e">
        <f t="shared" si="75"/>
        <v>#REF!</v>
      </c>
      <c r="AL223" s="11" t="e">
        <f t="shared" si="76"/>
        <v>#REF!</v>
      </c>
      <c r="AM223" s="9" t="e">
        <f>IF(K223=3%,ROUND($J$361*#REF!,0),0)</f>
        <v>#REF!</v>
      </c>
      <c r="AN223" s="14" t="e">
        <f t="shared" si="77"/>
        <v>#REF!</v>
      </c>
      <c r="AO223" s="14" t="e">
        <f t="shared" si="78"/>
        <v>#REF!</v>
      </c>
      <c r="AP223" s="9" t="e">
        <f t="shared" si="79"/>
        <v>#REF!</v>
      </c>
      <c r="AQ223" s="14" t="e">
        <f t="shared" si="80"/>
        <v>#REF!</v>
      </c>
      <c r="AR223" s="11" t="e">
        <f t="shared" si="81"/>
        <v>#REF!</v>
      </c>
      <c r="AS223" s="14">
        <v>101</v>
      </c>
      <c r="AT223" s="9" t="e">
        <f t="shared" si="82"/>
        <v>#REF!</v>
      </c>
    </row>
    <row r="224" spans="1:46" ht="12.75">
      <c r="A224">
        <v>222</v>
      </c>
      <c r="B224" s="7" t="s">
        <v>496</v>
      </c>
      <c r="C224" s="7" t="s">
        <v>9</v>
      </c>
      <c r="D224" s="3" t="s">
        <v>497</v>
      </c>
      <c r="F224" s="16"/>
      <c r="G224" s="16"/>
      <c r="H224" s="16"/>
      <c r="I224" s="4">
        <f t="shared" si="64"/>
        <v>0</v>
      </c>
      <c r="J224" s="5">
        <f t="shared" si="65"/>
        <v>0</v>
      </c>
      <c r="K224" s="6"/>
      <c r="L224" s="28">
        <v>0</v>
      </c>
      <c r="M224" s="28">
        <v>0</v>
      </c>
      <c r="N224" s="28">
        <v>0</v>
      </c>
      <c r="O224" s="25">
        <v>0</v>
      </c>
      <c r="P224" s="22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>
        <f t="shared" si="66"/>
        <v>0</v>
      </c>
      <c r="AA224">
        <f t="shared" si="67"/>
        <v>0</v>
      </c>
      <c r="AB224" s="13">
        <f aca="true" t="shared" si="83" ref="AB224:AB232">ROUND(($J$357/$J$355)*J224,5)</f>
        <v>0</v>
      </c>
      <c r="AC224" s="13">
        <f t="shared" si="68"/>
        <v>0</v>
      </c>
      <c r="AD224" s="13">
        <f t="shared" si="69"/>
        <v>0</v>
      </c>
      <c r="AE224" s="9">
        <f t="shared" si="70"/>
        <v>0</v>
      </c>
      <c r="AF224" s="13">
        <f t="shared" si="71"/>
        <v>0</v>
      </c>
      <c r="AG224">
        <f t="shared" si="72"/>
        <v>0</v>
      </c>
      <c r="AH224" s="9">
        <f>ROUND(IF(K224=3%,$J$359*#REF!,0),0)</f>
        <v>0</v>
      </c>
      <c r="AI224" s="9">
        <f t="shared" si="73"/>
        <v>0</v>
      </c>
      <c r="AJ224" s="9">
        <f t="shared" si="74"/>
        <v>0</v>
      </c>
      <c r="AK224" s="9">
        <f t="shared" si="75"/>
        <v>0</v>
      </c>
      <c r="AL224" s="11">
        <f t="shared" si="76"/>
        <v>0</v>
      </c>
      <c r="AM224" s="9">
        <f>IF(K224=3%,ROUND($J$361*#REF!,0),0)</f>
        <v>0</v>
      </c>
      <c r="AN224" s="14">
        <f t="shared" si="77"/>
        <v>0</v>
      </c>
      <c r="AO224" s="14">
        <f t="shared" si="78"/>
        <v>0</v>
      </c>
      <c r="AP224" s="9">
        <f t="shared" si="79"/>
        <v>0</v>
      </c>
      <c r="AQ224" s="14">
        <f t="shared" si="80"/>
        <v>0</v>
      </c>
      <c r="AR224" s="11">
        <f t="shared" si="81"/>
        <v>0</v>
      </c>
      <c r="AS224" s="14">
        <v>0</v>
      </c>
      <c r="AT224" s="9">
        <f t="shared" si="82"/>
        <v>0</v>
      </c>
    </row>
    <row r="225" spans="1:46" ht="12.75">
      <c r="A225">
        <v>223</v>
      </c>
      <c r="B225" s="7" t="s">
        <v>498</v>
      </c>
      <c r="C225" s="7" t="s">
        <v>9</v>
      </c>
      <c r="D225" s="3" t="s">
        <v>499</v>
      </c>
      <c r="F225" s="16"/>
      <c r="G225" s="16"/>
      <c r="H225" s="16"/>
      <c r="I225" s="4">
        <f t="shared" si="64"/>
        <v>0</v>
      </c>
      <c r="J225" s="5">
        <f t="shared" si="65"/>
        <v>0</v>
      </c>
      <c r="K225" s="6"/>
      <c r="L225" s="28">
        <v>0</v>
      </c>
      <c r="M225" s="28">
        <v>0</v>
      </c>
      <c r="N225" s="28">
        <v>0</v>
      </c>
      <c r="O225" s="25">
        <v>0</v>
      </c>
      <c r="P225" s="22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>
        <f t="shared" si="66"/>
        <v>0</v>
      </c>
      <c r="AA225">
        <f t="shared" si="67"/>
        <v>0</v>
      </c>
      <c r="AB225" s="13">
        <f t="shared" si="83"/>
        <v>0</v>
      </c>
      <c r="AC225" s="13">
        <f t="shared" si="68"/>
        <v>0</v>
      </c>
      <c r="AD225" s="13">
        <f t="shared" si="69"/>
        <v>0</v>
      </c>
      <c r="AE225" s="9">
        <f t="shared" si="70"/>
        <v>0</v>
      </c>
      <c r="AF225" s="13">
        <f t="shared" si="71"/>
        <v>0</v>
      </c>
      <c r="AG225">
        <f t="shared" si="72"/>
        <v>0</v>
      </c>
      <c r="AH225" s="9">
        <f>ROUND(IF(K225=3%,$J$359*#REF!,0),0)</f>
        <v>0</v>
      </c>
      <c r="AI225" s="9">
        <f t="shared" si="73"/>
        <v>0</v>
      </c>
      <c r="AJ225" s="9">
        <f t="shared" si="74"/>
        <v>0</v>
      </c>
      <c r="AK225" s="9">
        <f t="shared" si="75"/>
        <v>0</v>
      </c>
      <c r="AL225" s="11">
        <f t="shared" si="76"/>
        <v>0</v>
      </c>
      <c r="AM225" s="9">
        <f>IF(K225=3%,ROUND($J$361*#REF!,0),0)</f>
        <v>0</v>
      </c>
      <c r="AN225" s="14">
        <f t="shared" si="77"/>
        <v>0</v>
      </c>
      <c r="AO225" s="14">
        <f t="shared" si="78"/>
        <v>0</v>
      </c>
      <c r="AP225" s="9">
        <f t="shared" si="79"/>
        <v>0</v>
      </c>
      <c r="AQ225" s="14">
        <f t="shared" si="80"/>
        <v>0</v>
      </c>
      <c r="AR225" s="11">
        <f t="shared" si="81"/>
        <v>0</v>
      </c>
      <c r="AS225" s="14">
        <v>0</v>
      </c>
      <c r="AT225" s="9">
        <f t="shared" si="82"/>
        <v>0</v>
      </c>
    </row>
    <row r="226" spans="1:46" ht="12.75">
      <c r="A226">
        <v>224</v>
      </c>
      <c r="B226" s="7" t="s">
        <v>500</v>
      </c>
      <c r="C226" s="7" t="s">
        <v>9</v>
      </c>
      <c r="D226" s="3" t="s">
        <v>501</v>
      </c>
      <c r="E226">
        <v>2006</v>
      </c>
      <c r="F226" s="17">
        <v>630739.36</v>
      </c>
      <c r="G226" s="17">
        <v>3560.43</v>
      </c>
      <c r="H226" s="17">
        <v>183.29</v>
      </c>
      <c r="I226" s="4">
        <f t="shared" si="64"/>
        <v>626995.6399999999</v>
      </c>
      <c r="J226" s="5">
        <f t="shared" si="65"/>
        <v>626996</v>
      </c>
      <c r="K226" s="6">
        <v>0.03</v>
      </c>
      <c r="L226" s="28">
        <v>168209</v>
      </c>
      <c r="M226" s="28">
        <v>28309</v>
      </c>
      <c r="N226" s="28">
        <v>16535</v>
      </c>
      <c r="O226" s="25">
        <v>213164</v>
      </c>
      <c r="P226" s="22">
        <v>0.3398</v>
      </c>
      <c r="Q226" s="9">
        <v>0</v>
      </c>
      <c r="R226" s="9">
        <v>434981</v>
      </c>
      <c r="S226" s="9">
        <v>470249</v>
      </c>
      <c r="T226" s="9">
        <v>486393</v>
      </c>
      <c r="U226" s="9">
        <v>424149</v>
      </c>
      <c r="V226" s="9">
        <v>250538</v>
      </c>
      <c r="W226" s="9">
        <v>199820</v>
      </c>
      <c r="X226" s="9">
        <v>201226</v>
      </c>
      <c r="Y226" s="9">
        <v>213164</v>
      </c>
      <c r="Z226">
        <f t="shared" si="66"/>
        <v>26.83</v>
      </c>
      <c r="AA226" t="e">
        <f t="shared" si="67"/>
        <v>#REF!</v>
      </c>
      <c r="AB226" s="13">
        <f t="shared" si="83"/>
        <v>168208.97299</v>
      </c>
      <c r="AC226" s="13">
        <f t="shared" si="68"/>
        <v>168208.97299</v>
      </c>
      <c r="AD226" s="13">
        <f t="shared" si="69"/>
        <v>-0.027009999990696087</v>
      </c>
      <c r="AE226" s="9">
        <f t="shared" si="70"/>
        <v>168209</v>
      </c>
      <c r="AF226" s="13">
        <f t="shared" si="71"/>
        <v>0.027009999990696087</v>
      </c>
      <c r="AG226">
        <f t="shared" si="72"/>
        <v>26.83</v>
      </c>
      <c r="AH226" s="9" t="e">
        <f>ROUND(IF(K226=3%,$J$359*#REF!,0),0)</f>
        <v>#REF!</v>
      </c>
      <c r="AI226" s="9" t="e">
        <f t="shared" si="73"/>
        <v>#REF!</v>
      </c>
      <c r="AJ226" s="9" t="e">
        <f t="shared" si="74"/>
        <v>#REF!</v>
      </c>
      <c r="AK226" s="9" t="e">
        <f t="shared" si="75"/>
        <v>#REF!</v>
      </c>
      <c r="AL226" s="11" t="e">
        <f t="shared" si="76"/>
        <v>#REF!</v>
      </c>
      <c r="AM226" s="9" t="e">
        <f>IF(K226=3%,ROUND($J$361*#REF!,0),0)</f>
        <v>#REF!</v>
      </c>
      <c r="AN226" s="14" t="e">
        <f t="shared" si="77"/>
        <v>#REF!</v>
      </c>
      <c r="AO226" s="14" t="e">
        <f t="shared" si="78"/>
        <v>#REF!</v>
      </c>
      <c r="AP226" s="9" t="e">
        <f t="shared" si="79"/>
        <v>#REF!</v>
      </c>
      <c r="AQ226" s="14" t="e">
        <f t="shared" si="80"/>
        <v>#REF!</v>
      </c>
      <c r="AR226" s="11" t="e">
        <f t="shared" si="81"/>
        <v>#REF!</v>
      </c>
      <c r="AS226" s="14">
        <v>111</v>
      </c>
      <c r="AT226" s="9" t="e">
        <f t="shared" si="82"/>
        <v>#REF!</v>
      </c>
    </row>
    <row r="227" spans="1:46" ht="12.75">
      <c r="A227">
        <v>225</v>
      </c>
      <c r="B227" s="7" t="s">
        <v>502</v>
      </c>
      <c r="C227" s="7" t="s">
        <v>9</v>
      </c>
      <c r="D227" s="3" t="s">
        <v>503</v>
      </c>
      <c r="F227" s="16"/>
      <c r="G227" s="16"/>
      <c r="H227" s="16"/>
      <c r="I227" s="4">
        <f t="shared" si="64"/>
        <v>0</v>
      </c>
      <c r="J227" s="5">
        <f t="shared" si="65"/>
        <v>0</v>
      </c>
      <c r="K227" s="6"/>
      <c r="L227" s="28">
        <v>0</v>
      </c>
      <c r="M227" s="28">
        <v>0</v>
      </c>
      <c r="N227" s="28">
        <v>0</v>
      </c>
      <c r="O227" s="25">
        <v>0</v>
      </c>
      <c r="P227" s="22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>
        <f t="shared" si="66"/>
        <v>0</v>
      </c>
      <c r="AA227">
        <f t="shared" si="67"/>
        <v>0</v>
      </c>
      <c r="AB227" s="13">
        <f t="shared" si="83"/>
        <v>0</v>
      </c>
      <c r="AC227" s="13">
        <f t="shared" si="68"/>
        <v>0</v>
      </c>
      <c r="AD227" s="13">
        <f t="shared" si="69"/>
        <v>0</v>
      </c>
      <c r="AE227" s="9">
        <f t="shared" si="70"/>
        <v>0</v>
      </c>
      <c r="AF227" s="13">
        <f t="shared" si="71"/>
        <v>0</v>
      </c>
      <c r="AG227">
        <f t="shared" si="72"/>
        <v>0</v>
      </c>
      <c r="AH227" s="9">
        <f>ROUND(IF(K227=3%,$J$359*#REF!,0),0)</f>
        <v>0</v>
      </c>
      <c r="AI227" s="9">
        <f t="shared" si="73"/>
        <v>0</v>
      </c>
      <c r="AJ227" s="9">
        <f t="shared" si="74"/>
        <v>0</v>
      </c>
      <c r="AK227" s="9">
        <f t="shared" si="75"/>
        <v>0</v>
      </c>
      <c r="AL227" s="11">
        <f t="shared" si="76"/>
        <v>0</v>
      </c>
      <c r="AM227" s="9">
        <f>IF(K227=3%,ROUND($J$361*#REF!,0),0)</f>
        <v>0</v>
      </c>
      <c r="AN227" s="14">
        <f t="shared" si="77"/>
        <v>0</v>
      </c>
      <c r="AO227" s="14">
        <f t="shared" si="78"/>
        <v>0</v>
      </c>
      <c r="AP227" s="9">
        <f t="shared" si="79"/>
        <v>0</v>
      </c>
      <c r="AQ227" s="14">
        <f t="shared" si="80"/>
        <v>0</v>
      </c>
      <c r="AR227" s="11">
        <f t="shared" si="81"/>
        <v>0</v>
      </c>
      <c r="AS227" s="14">
        <v>0</v>
      </c>
      <c r="AT227" s="9">
        <f t="shared" si="82"/>
        <v>0</v>
      </c>
    </row>
    <row r="228" spans="1:46" ht="12.75">
      <c r="A228">
        <v>226</v>
      </c>
      <c r="B228" s="7" t="s">
        <v>504</v>
      </c>
      <c r="C228" s="7" t="s">
        <v>9</v>
      </c>
      <c r="D228" s="3" t="s">
        <v>505</v>
      </c>
      <c r="F228" s="16"/>
      <c r="G228" s="16"/>
      <c r="H228" s="16"/>
      <c r="I228" s="4">
        <f t="shared" si="64"/>
        <v>0</v>
      </c>
      <c r="J228" s="5">
        <f t="shared" si="65"/>
        <v>0</v>
      </c>
      <c r="K228" s="6"/>
      <c r="L228" s="28">
        <v>0</v>
      </c>
      <c r="M228" s="28">
        <v>0</v>
      </c>
      <c r="N228" s="28">
        <v>0</v>
      </c>
      <c r="O228" s="25">
        <v>0</v>
      </c>
      <c r="P228" s="22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>
        <f t="shared" si="66"/>
        <v>0</v>
      </c>
      <c r="AA228">
        <f t="shared" si="67"/>
        <v>0</v>
      </c>
      <c r="AB228" s="13">
        <f t="shared" si="83"/>
        <v>0</v>
      </c>
      <c r="AC228" s="13">
        <f t="shared" si="68"/>
        <v>0</v>
      </c>
      <c r="AD228" s="13">
        <f t="shared" si="69"/>
        <v>0</v>
      </c>
      <c r="AE228" s="9">
        <f t="shared" si="70"/>
        <v>0</v>
      </c>
      <c r="AF228" s="13">
        <f t="shared" si="71"/>
        <v>0</v>
      </c>
      <c r="AG228">
        <f t="shared" si="72"/>
        <v>0</v>
      </c>
      <c r="AH228" s="9">
        <f>ROUND(IF(K228=3%,$J$359*#REF!,0),0)</f>
        <v>0</v>
      </c>
      <c r="AI228" s="9">
        <f t="shared" si="73"/>
        <v>0</v>
      </c>
      <c r="AJ228" s="9">
        <f t="shared" si="74"/>
        <v>0</v>
      </c>
      <c r="AK228" s="9">
        <f t="shared" si="75"/>
        <v>0</v>
      </c>
      <c r="AL228" s="11">
        <f t="shared" si="76"/>
        <v>0</v>
      </c>
      <c r="AM228" s="9">
        <f>IF(K228=3%,ROUND($J$361*#REF!,0),0)</f>
        <v>0</v>
      </c>
      <c r="AN228" s="14">
        <f t="shared" si="77"/>
        <v>0</v>
      </c>
      <c r="AO228" s="14">
        <f t="shared" si="78"/>
        <v>0</v>
      </c>
      <c r="AP228" s="9">
        <f t="shared" si="79"/>
        <v>0</v>
      </c>
      <c r="AQ228" s="14">
        <f t="shared" si="80"/>
        <v>0</v>
      </c>
      <c r="AR228" s="11">
        <f t="shared" si="81"/>
        <v>0</v>
      </c>
      <c r="AS228" s="14">
        <v>0</v>
      </c>
      <c r="AT228" s="9">
        <f t="shared" si="82"/>
        <v>0</v>
      </c>
    </row>
    <row r="229" spans="1:46" ht="12.75">
      <c r="A229">
        <v>227</v>
      </c>
      <c r="B229" s="7" t="s">
        <v>506</v>
      </c>
      <c r="C229" s="7" t="s">
        <v>9</v>
      </c>
      <c r="D229" s="3" t="s">
        <v>507</v>
      </c>
      <c r="F229" s="16"/>
      <c r="G229" s="16"/>
      <c r="H229" s="16"/>
      <c r="I229" s="4">
        <f t="shared" si="64"/>
        <v>0</v>
      </c>
      <c r="J229" s="5">
        <f t="shared" si="65"/>
        <v>0</v>
      </c>
      <c r="K229" s="6"/>
      <c r="L229" s="28">
        <v>0</v>
      </c>
      <c r="M229" s="28">
        <v>0</v>
      </c>
      <c r="N229" s="28">
        <v>0</v>
      </c>
      <c r="O229" s="25">
        <v>0</v>
      </c>
      <c r="P229" s="22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>
        <f t="shared" si="66"/>
        <v>0</v>
      </c>
      <c r="AA229">
        <f t="shared" si="67"/>
        <v>0</v>
      </c>
      <c r="AB229" s="13">
        <f t="shared" si="83"/>
        <v>0</v>
      </c>
      <c r="AC229" s="13">
        <f t="shared" si="68"/>
        <v>0</v>
      </c>
      <c r="AD229" s="13">
        <f t="shared" si="69"/>
        <v>0</v>
      </c>
      <c r="AE229" s="9">
        <f t="shared" si="70"/>
        <v>0</v>
      </c>
      <c r="AF229" s="13">
        <f t="shared" si="71"/>
        <v>0</v>
      </c>
      <c r="AG229">
        <f t="shared" si="72"/>
        <v>0</v>
      </c>
      <c r="AH229" s="9">
        <f>ROUND(IF(K229=3%,$J$359*#REF!,0),0)</f>
        <v>0</v>
      </c>
      <c r="AI229" s="9">
        <f t="shared" si="73"/>
        <v>0</v>
      </c>
      <c r="AJ229" s="9">
        <f t="shared" si="74"/>
        <v>0</v>
      </c>
      <c r="AK229" s="9">
        <f t="shared" si="75"/>
        <v>0</v>
      </c>
      <c r="AL229" s="11">
        <f t="shared" si="76"/>
        <v>0</v>
      </c>
      <c r="AM229" s="9">
        <f>IF(K229=3%,ROUND($J$361*#REF!,0),0)</f>
        <v>0</v>
      </c>
      <c r="AN229" s="14">
        <f t="shared" si="77"/>
        <v>0</v>
      </c>
      <c r="AO229" s="14">
        <f t="shared" si="78"/>
        <v>0</v>
      </c>
      <c r="AP229" s="9">
        <f t="shared" si="79"/>
        <v>0</v>
      </c>
      <c r="AQ229" s="14">
        <f t="shared" si="80"/>
        <v>0</v>
      </c>
      <c r="AR229" s="11">
        <f t="shared" si="81"/>
        <v>0</v>
      </c>
      <c r="AS229" s="14">
        <v>0</v>
      </c>
      <c r="AT229" s="9">
        <f t="shared" si="82"/>
        <v>0</v>
      </c>
    </row>
    <row r="230" spans="1:46" ht="12.75">
      <c r="A230">
        <v>228</v>
      </c>
      <c r="B230" s="7" t="s">
        <v>508</v>
      </c>
      <c r="C230" s="7" t="s">
        <v>9</v>
      </c>
      <c r="D230" s="3" t="s">
        <v>509</v>
      </c>
      <c r="F230" s="16"/>
      <c r="G230" s="16"/>
      <c r="H230" s="16"/>
      <c r="I230" s="4">
        <f t="shared" si="64"/>
        <v>0</v>
      </c>
      <c r="J230" s="5">
        <f t="shared" si="65"/>
        <v>0</v>
      </c>
      <c r="K230" s="6"/>
      <c r="L230" s="28">
        <v>0</v>
      </c>
      <c r="M230" s="28">
        <v>0</v>
      </c>
      <c r="N230" s="28">
        <v>0</v>
      </c>
      <c r="O230" s="25">
        <v>0</v>
      </c>
      <c r="P230" s="22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>
        <f t="shared" si="66"/>
        <v>0</v>
      </c>
      <c r="AA230">
        <f t="shared" si="67"/>
        <v>0</v>
      </c>
      <c r="AB230" s="13">
        <f t="shared" si="83"/>
        <v>0</v>
      </c>
      <c r="AC230" s="13">
        <f t="shared" si="68"/>
        <v>0</v>
      </c>
      <c r="AD230" s="13">
        <f t="shared" si="69"/>
        <v>0</v>
      </c>
      <c r="AE230" s="9">
        <f t="shared" si="70"/>
        <v>0</v>
      </c>
      <c r="AF230" s="13">
        <f t="shared" si="71"/>
        <v>0</v>
      </c>
      <c r="AG230">
        <f t="shared" si="72"/>
        <v>0</v>
      </c>
      <c r="AH230" s="9">
        <f>ROUND(IF(K230=3%,$J$359*#REF!,0),0)</f>
        <v>0</v>
      </c>
      <c r="AI230" s="9">
        <f t="shared" si="73"/>
        <v>0</v>
      </c>
      <c r="AJ230" s="9">
        <f t="shared" si="74"/>
        <v>0</v>
      </c>
      <c r="AK230" s="9">
        <f t="shared" si="75"/>
        <v>0</v>
      </c>
      <c r="AL230" s="11">
        <f t="shared" si="76"/>
        <v>0</v>
      </c>
      <c r="AM230" s="9">
        <f>IF(K230=3%,ROUND($J$361*#REF!,0),0)</f>
        <v>0</v>
      </c>
      <c r="AN230" s="14">
        <f t="shared" si="77"/>
        <v>0</v>
      </c>
      <c r="AO230" s="14">
        <f t="shared" si="78"/>
        <v>0</v>
      </c>
      <c r="AP230" s="9">
        <f t="shared" si="79"/>
        <v>0</v>
      </c>
      <c r="AQ230" s="14">
        <f t="shared" si="80"/>
        <v>0</v>
      </c>
      <c r="AR230" s="11">
        <f t="shared" si="81"/>
        <v>0</v>
      </c>
      <c r="AS230" s="14">
        <v>0</v>
      </c>
      <c r="AT230" s="9">
        <f t="shared" si="82"/>
        <v>0</v>
      </c>
    </row>
    <row r="231" spans="1:46" ht="12.75">
      <c r="A231">
        <v>229</v>
      </c>
      <c r="B231" s="7" t="s">
        <v>87</v>
      </c>
      <c r="C231" s="7" t="s">
        <v>9</v>
      </c>
      <c r="D231" s="3" t="s">
        <v>88</v>
      </c>
      <c r="E231">
        <v>2002</v>
      </c>
      <c r="F231" s="17">
        <v>679858.55</v>
      </c>
      <c r="G231" s="17">
        <v>5847.97</v>
      </c>
      <c r="H231" s="17">
        <v>3612.71</v>
      </c>
      <c r="I231" s="4">
        <f t="shared" si="64"/>
        <v>670397.8700000001</v>
      </c>
      <c r="J231" s="5">
        <f t="shared" si="65"/>
        <v>670398</v>
      </c>
      <c r="K231" s="6">
        <v>0.01</v>
      </c>
      <c r="L231" s="28">
        <v>179853</v>
      </c>
      <c r="M231" s="28">
        <v>0</v>
      </c>
      <c r="N231" s="28">
        <v>0</v>
      </c>
      <c r="O231" s="25">
        <v>179895</v>
      </c>
      <c r="P231" s="22">
        <v>0.2683</v>
      </c>
      <c r="Q231" s="9">
        <v>490281</v>
      </c>
      <c r="R231" s="9">
        <v>518116</v>
      </c>
      <c r="S231" s="9">
        <v>550595</v>
      </c>
      <c r="T231" s="9">
        <v>582110</v>
      </c>
      <c r="U231" s="9">
        <v>409935</v>
      </c>
      <c r="V231" s="9">
        <v>217563</v>
      </c>
      <c r="W231" s="9">
        <v>173471</v>
      </c>
      <c r="X231" s="9">
        <v>176213</v>
      </c>
      <c r="Y231" s="9">
        <v>179895</v>
      </c>
      <c r="Z231">
        <f t="shared" si="66"/>
        <v>26.83</v>
      </c>
      <c r="AA231">
        <f t="shared" si="67"/>
        <v>26.83</v>
      </c>
      <c r="AB231" s="13">
        <f t="shared" si="83"/>
        <v>179852.75675</v>
      </c>
      <c r="AC231" s="13">
        <f t="shared" si="68"/>
        <v>179852.75675</v>
      </c>
      <c r="AD231" s="13">
        <f t="shared" si="69"/>
        <v>-0.24324999999953434</v>
      </c>
      <c r="AE231" s="9">
        <f t="shared" si="70"/>
        <v>179853</v>
      </c>
      <c r="AF231" s="13">
        <f t="shared" si="71"/>
        <v>0.24324999999953434</v>
      </c>
      <c r="AG231">
        <f t="shared" si="72"/>
        <v>26.83</v>
      </c>
      <c r="AH231" s="9">
        <f>ROUND(IF(K231=3%,$J$359*#REF!,0),0)</f>
        <v>0</v>
      </c>
      <c r="AI231" s="9">
        <f t="shared" si="73"/>
        <v>179853</v>
      </c>
      <c r="AJ231" s="9">
        <f t="shared" si="74"/>
        <v>0</v>
      </c>
      <c r="AK231" s="9">
        <f t="shared" si="75"/>
        <v>179853</v>
      </c>
      <c r="AL231" s="11">
        <f t="shared" si="76"/>
        <v>26.83</v>
      </c>
      <c r="AM231" s="9">
        <f>IF(K231=3%,ROUND($J$361*#REF!,0),0)</f>
        <v>0</v>
      </c>
      <c r="AN231" s="14">
        <f t="shared" si="77"/>
        <v>179853</v>
      </c>
      <c r="AO231" s="14">
        <f t="shared" si="78"/>
        <v>0</v>
      </c>
      <c r="AP231" s="9">
        <f t="shared" si="79"/>
        <v>179853</v>
      </c>
      <c r="AQ231" s="14">
        <f t="shared" si="80"/>
        <v>0</v>
      </c>
      <c r="AR231" s="11">
        <f t="shared" si="81"/>
        <v>26.83</v>
      </c>
      <c r="AS231" s="14">
        <v>42</v>
      </c>
      <c r="AT231" s="9">
        <f t="shared" si="82"/>
        <v>179895</v>
      </c>
    </row>
    <row r="232" spans="1:46" ht="12.75">
      <c r="A232">
        <v>230</v>
      </c>
      <c r="B232" s="7" t="s">
        <v>510</v>
      </c>
      <c r="C232" s="7" t="s">
        <v>9</v>
      </c>
      <c r="D232" s="3" t="s">
        <v>511</v>
      </c>
      <c r="E232">
        <v>2012</v>
      </c>
      <c r="F232" s="17">
        <v>63372.71</v>
      </c>
      <c r="G232" s="17">
        <v>893.25</v>
      </c>
      <c r="H232" s="17">
        <v>0</v>
      </c>
      <c r="I232" s="4">
        <f t="shared" si="64"/>
        <v>62479.46</v>
      </c>
      <c r="J232" s="5">
        <f t="shared" si="65"/>
        <v>62479</v>
      </c>
      <c r="K232" s="6">
        <v>0.03</v>
      </c>
      <c r="L232" s="28">
        <v>16762</v>
      </c>
      <c r="M232" s="28">
        <v>45717</v>
      </c>
      <c r="N232" s="28">
        <v>0</v>
      </c>
      <c r="O232" s="25">
        <v>62479</v>
      </c>
      <c r="P232" s="22">
        <v>1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62479</v>
      </c>
      <c r="Z232">
        <f t="shared" si="66"/>
        <v>26.83</v>
      </c>
      <c r="AA232" t="e">
        <f t="shared" si="67"/>
        <v>#REF!</v>
      </c>
      <c r="AB232" s="13">
        <f t="shared" si="83"/>
        <v>16761.71526</v>
      </c>
      <c r="AC232" s="13">
        <f t="shared" si="68"/>
        <v>16761.71526</v>
      </c>
      <c r="AD232" s="13">
        <f t="shared" si="69"/>
        <v>-0.2847399999991467</v>
      </c>
      <c r="AE232" s="9">
        <f t="shared" si="70"/>
        <v>16762</v>
      </c>
      <c r="AF232" s="13">
        <f t="shared" si="71"/>
        <v>0.2847399999991467</v>
      </c>
      <c r="AG232">
        <f t="shared" si="72"/>
        <v>26.83</v>
      </c>
      <c r="AH232" s="9" t="e">
        <f>ROUND(IF(K232=3%,$J$359*#REF!,0),0)</f>
        <v>#REF!</v>
      </c>
      <c r="AI232" s="9" t="e">
        <f t="shared" si="73"/>
        <v>#REF!</v>
      </c>
      <c r="AJ232" s="9" t="e">
        <f t="shared" si="74"/>
        <v>#REF!</v>
      </c>
      <c r="AK232" s="9" t="e">
        <f t="shared" si="75"/>
        <v>#REF!</v>
      </c>
      <c r="AL232" s="11" t="e">
        <f t="shared" si="76"/>
        <v>#REF!</v>
      </c>
      <c r="AM232" s="9" t="e">
        <f>IF(K232=3%,ROUND($J$361*#REF!,0),0)</f>
        <v>#REF!</v>
      </c>
      <c r="AN232" s="14" t="e">
        <f t="shared" si="77"/>
        <v>#REF!</v>
      </c>
      <c r="AO232" s="14" t="e">
        <f t="shared" si="78"/>
        <v>#REF!</v>
      </c>
      <c r="AP232" s="9" t="e">
        <f t="shared" si="79"/>
        <v>#REF!</v>
      </c>
      <c r="AQ232" s="14" t="e">
        <f t="shared" si="80"/>
        <v>#REF!</v>
      </c>
      <c r="AR232" s="11" t="e">
        <f t="shared" si="81"/>
        <v>#REF!</v>
      </c>
      <c r="AS232" s="14">
        <v>0</v>
      </c>
      <c r="AT232" s="9" t="e">
        <f t="shared" si="82"/>
        <v>#REF!</v>
      </c>
    </row>
    <row r="233" spans="1:46" ht="12.75">
      <c r="A233">
        <v>231</v>
      </c>
      <c r="B233" s="7" t="s">
        <v>512</v>
      </c>
      <c r="C233" s="7" t="s">
        <v>9</v>
      </c>
      <c r="D233" s="3" t="s">
        <v>513</v>
      </c>
      <c r="E233">
        <v>2008</v>
      </c>
      <c r="F233" s="17">
        <v>230082</v>
      </c>
      <c r="G233" s="17">
        <v>4528</v>
      </c>
      <c r="H233" s="17">
        <v>2</v>
      </c>
      <c r="I233" s="4">
        <f t="shared" si="64"/>
        <v>225552</v>
      </c>
      <c r="J233" s="5">
        <f t="shared" si="65"/>
        <v>225552</v>
      </c>
      <c r="K233" s="6">
        <v>0.01</v>
      </c>
      <c r="L233" s="28">
        <v>60510</v>
      </c>
      <c r="M233" s="28">
        <v>0</v>
      </c>
      <c r="N233" s="28">
        <v>0</v>
      </c>
      <c r="O233" s="25">
        <v>60523</v>
      </c>
      <c r="P233" s="22">
        <v>0.2683</v>
      </c>
      <c r="Q233" s="9">
        <v>0</v>
      </c>
      <c r="R233" s="9">
        <v>0</v>
      </c>
      <c r="S233" s="9">
        <v>0</v>
      </c>
      <c r="T233" s="9">
        <v>0</v>
      </c>
      <c r="U233" s="9">
        <v>141606</v>
      </c>
      <c r="V233" s="9">
        <v>74530</v>
      </c>
      <c r="W233" s="9">
        <v>58366</v>
      </c>
      <c r="X233" s="9">
        <v>58177</v>
      </c>
      <c r="Y233" s="9">
        <v>60523</v>
      </c>
      <c r="Z233">
        <f t="shared" si="66"/>
        <v>26.83</v>
      </c>
      <c r="AA233">
        <f t="shared" si="67"/>
        <v>26.83</v>
      </c>
      <c r="AB233" s="13">
        <f>ROUND(($J$357/$J$355)*J233,5)-1</f>
        <v>60509.54596</v>
      </c>
      <c r="AC233" s="13">
        <f t="shared" si="68"/>
        <v>60510.54596</v>
      </c>
      <c r="AD233" s="13">
        <f t="shared" si="69"/>
        <v>0.545960000003106</v>
      </c>
      <c r="AE233" s="9">
        <f t="shared" si="70"/>
        <v>60510</v>
      </c>
      <c r="AF233" s="13">
        <f t="shared" si="71"/>
        <v>0.45403999999689404</v>
      </c>
      <c r="AG233">
        <f t="shared" si="72"/>
        <v>26.83</v>
      </c>
      <c r="AH233" s="9">
        <f>ROUND(IF(K233=3%,$J$359*#REF!,0),0)</f>
        <v>0</v>
      </c>
      <c r="AI233" s="9">
        <f t="shared" si="73"/>
        <v>60510</v>
      </c>
      <c r="AJ233" s="9">
        <f t="shared" si="74"/>
        <v>0</v>
      </c>
      <c r="AK233" s="9">
        <f t="shared" si="75"/>
        <v>60510</v>
      </c>
      <c r="AL233" s="11">
        <f t="shared" si="76"/>
        <v>26.83</v>
      </c>
      <c r="AM233" s="9">
        <f>IF(K233=3%,ROUND($J$361*#REF!,0),0)</f>
        <v>0</v>
      </c>
      <c r="AN233" s="14">
        <f t="shared" si="77"/>
        <v>60510</v>
      </c>
      <c r="AO233" s="14">
        <f t="shared" si="78"/>
        <v>0</v>
      </c>
      <c r="AP233" s="9">
        <f t="shared" si="79"/>
        <v>60510</v>
      </c>
      <c r="AQ233" s="14">
        <f t="shared" si="80"/>
        <v>0</v>
      </c>
      <c r="AR233" s="11">
        <f t="shared" si="81"/>
        <v>26.83</v>
      </c>
      <c r="AS233" s="14">
        <v>13</v>
      </c>
      <c r="AT233" s="9">
        <f t="shared" si="82"/>
        <v>60523</v>
      </c>
    </row>
    <row r="234" spans="1:46" ht="12.75">
      <c r="A234">
        <v>232</v>
      </c>
      <c r="B234" s="7" t="s">
        <v>514</v>
      </c>
      <c r="C234" s="7" t="s">
        <v>9</v>
      </c>
      <c r="D234" s="3" t="s">
        <v>515</v>
      </c>
      <c r="F234" s="16"/>
      <c r="G234" s="16"/>
      <c r="H234" s="16"/>
      <c r="I234" s="4">
        <f t="shared" si="64"/>
        <v>0</v>
      </c>
      <c r="J234" s="5">
        <f t="shared" si="65"/>
        <v>0</v>
      </c>
      <c r="K234" s="6"/>
      <c r="L234" s="28">
        <v>0</v>
      </c>
      <c r="M234" s="28">
        <v>0</v>
      </c>
      <c r="N234" s="28">
        <v>0</v>
      </c>
      <c r="O234" s="25">
        <v>0</v>
      </c>
      <c r="P234" s="22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>
        <f t="shared" si="66"/>
        <v>0</v>
      </c>
      <c r="AA234">
        <f t="shared" si="67"/>
        <v>0</v>
      </c>
      <c r="AB234" s="13">
        <f aca="true" t="shared" si="84" ref="AB234:AB265">ROUND(($J$357/$J$355)*J234,5)</f>
        <v>0</v>
      </c>
      <c r="AC234" s="13">
        <f t="shared" si="68"/>
        <v>0</v>
      </c>
      <c r="AD234" s="13">
        <f t="shared" si="69"/>
        <v>0</v>
      </c>
      <c r="AE234" s="9">
        <f t="shared" si="70"/>
        <v>0</v>
      </c>
      <c r="AF234" s="13">
        <f t="shared" si="71"/>
        <v>0</v>
      </c>
      <c r="AG234">
        <f t="shared" si="72"/>
        <v>0</v>
      </c>
      <c r="AH234" s="9">
        <f>ROUND(IF(K234=3%,$J$359*#REF!,0),0)</f>
        <v>0</v>
      </c>
      <c r="AI234" s="9">
        <f t="shared" si="73"/>
        <v>0</v>
      </c>
      <c r="AJ234" s="9">
        <f t="shared" si="74"/>
        <v>0</v>
      </c>
      <c r="AK234" s="9">
        <f t="shared" si="75"/>
        <v>0</v>
      </c>
      <c r="AL234" s="11">
        <f t="shared" si="76"/>
        <v>0</v>
      </c>
      <c r="AM234" s="9">
        <f>IF(K234=3%,ROUND($J$361*#REF!,0),0)</f>
        <v>0</v>
      </c>
      <c r="AN234" s="14">
        <f t="shared" si="77"/>
        <v>0</v>
      </c>
      <c r="AO234" s="14">
        <f t="shared" si="78"/>
        <v>0</v>
      </c>
      <c r="AP234" s="9">
        <f t="shared" si="79"/>
        <v>0</v>
      </c>
      <c r="AQ234" s="14">
        <f t="shared" si="80"/>
        <v>0</v>
      </c>
      <c r="AR234" s="11">
        <f t="shared" si="81"/>
        <v>0</v>
      </c>
      <c r="AS234" s="14">
        <v>0</v>
      </c>
      <c r="AT234" s="9">
        <f t="shared" si="82"/>
        <v>0</v>
      </c>
    </row>
    <row r="235" spans="1:46" ht="12.75">
      <c r="A235">
        <v>233</v>
      </c>
      <c r="B235" s="7" t="s">
        <v>516</v>
      </c>
      <c r="C235" s="7" t="s">
        <v>9</v>
      </c>
      <c r="D235" s="3" t="s">
        <v>517</v>
      </c>
      <c r="F235" s="16"/>
      <c r="G235" s="16"/>
      <c r="H235" s="16"/>
      <c r="I235" s="4">
        <f t="shared" si="64"/>
        <v>0</v>
      </c>
      <c r="J235" s="5">
        <f t="shared" si="65"/>
        <v>0</v>
      </c>
      <c r="K235" s="6"/>
      <c r="L235" s="28">
        <v>0</v>
      </c>
      <c r="M235" s="28">
        <v>0</v>
      </c>
      <c r="N235" s="28">
        <v>0</v>
      </c>
      <c r="O235" s="25">
        <v>0</v>
      </c>
      <c r="P235" s="22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>
        <f t="shared" si="66"/>
        <v>0</v>
      </c>
      <c r="AA235">
        <f t="shared" si="67"/>
        <v>0</v>
      </c>
      <c r="AB235" s="13">
        <f t="shared" si="84"/>
        <v>0</v>
      </c>
      <c r="AC235" s="13">
        <f t="shared" si="68"/>
        <v>0</v>
      </c>
      <c r="AD235" s="13">
        <f t="shared" si="69"/>
        <v>0</v>
      </c>
      <c r="AE235" s="9">
        <f t="shared" si="70"/>
        <v>0</v>
      </c>
      <c r="AF235" s="13">
        <f t="shared" si="71"/>
        <v>0</v>
      </c>
      <c r="AG235">
        <f t="shared" si="72"/>
        <v>0</v>
      </c>
      <c r="AH235" s="9">
        <f>ROUND(IF(K235=3%,$J$359*#REF!,0),0)</f>
        <v>0</v>
      </c>
      <c r="AI235" s="9">
        <f t="shared" si="73"/>
        <v>0</v>
      </c>
      <c r="AJ235" s="9">
        <f t="shared" si="74"/>
        <v>0</v>
      </c>
      <c r="AK235" s="9">
        <f t="shared" si="75"/>
        <v>0</v>
      </c>
      <c r="AL235" s="11">
        <f t="shared" si="76"/>
        <v>0</v>
      </c>
      <c r="AM235" s="9">
        <f>IF(K235=3%,ROUND($J$361*#REF!,0),0)</f>
        <v>0</v>
      </c>
      <c r="AN235" s="14">
        <f t="shared" si="77"/>
        <v>0</v>
      </c>
      <c r="AO235" s="14">
        <f t="shared" si="78"/>
        <v>0</v>
      </c>
      <c r="AP235" s="9">
        <f t="shared" si="79"/>
        <v>0</v>
      </c>
      <c r="AQ235" s="14">
        <f t="shared" si="80"/>
        <v>0</v>
      </c>
      <c r="AR235" s="11">
        <f t="shared" si="81"/>
        <v>0</v>
      </c>
      <c r="AS235" s="14">
        <v>0</v>
      </c>
      <c r="AT235" s="9">
        <f t="shared" si="82"/>
        <v>0</v>
      </c>
    </row>
    <row r="236" spans="1:46" ht="12.75">
      <c r="A236">
        <v>234</v>
      </c>
      <c r="B236" s="7" t="s">
        <v>518</v>
      </c>
      <c r="C236" s="7" t="s">
        <v>9</v>
      </c>
      <c r="D236" s="3" t="s">
        <v>519</v>
      </c>
      <c r="F236" s="16"/>
      <c r="G236" s="16"/>
      <c r="H236" s="16"/>
      <c r="I236" s="4">
        <f t="shared" si="64"/>
        <v>0</v>
      </c>
      <c r="J236" s="5">
        <f t="shared" si="65"/>
        <v>0</v>
      </c>
      <c r="K236" s="6"/>
      <c r="L236" s="28">
        <v>0</v>
      </c>
      <c r="M236" s="28">
        <v>0</v>
      </c>
      <c r="N236" s="28">
        <v>0</v>
      </c>
      <c r="O236" s="25">
        <v>0</v>
      </c>
      <c r="P236" s="22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>
        <f t="shared" si="66"/>
        <v>0</v>
      </c>
      <c r="AA236">
        <f t="shared" si="67"/>
        <v>0</v>
      </c>
      <c r="AB236" s="13">
        <f t="shared" si="84"/>
        <v>0</v>
      </c>
      <c r="AC236" s="13">
        <f t="shared" si="68"/>
        <v>0</v>
      </c>
      <c r="AD236" s="13">
        <f t="shared" si="69"/>
        <v>0</v>
      </c>
      <c r="AE236" s="9">
        <f t="shared" si="70"/>
        <v>0</v>
      </c>
      <c r="AF236" s="13">
        <f t="shared" si="71"/>
        <v>0</v>
      </c>
      <c r="AG236">
        <f t="shared" si="72"/>
        <v>0</v>
      </c>
      <c r="AH236" s="9">
        <f>ROUND(IF(K236=3%,$J$359*#REF!,0),0)</f>
        <v>0</v>
      </c>
      <c r="AI236" s="9">
        <f t="shared" si="73"/>
        <v>0</v>
      </c>
      <c r="AJ236" s="9">
        <f t="shared" si="74"/>
        <v>0</v>
      </c>
      <c r="AK236" s="9">
        <f t="shared" si="75"/>
        <v>0</v>
      </c>
      <c r="AL236" s="11">
        <f t="shared" si="76"/>
        <v>0</v>
      </c>
      <c r="AM236" s="9">
        <f>IF(K236=3%,ROUND($J$361*#REF!,0),0)</f>
        <v>0</v>
      </c>
      <c r="AN236" s="14">
        <f t="shared" si="77"/>
        <v>0</v>
      </c>
      <c r="AO236" s="14">
        <f t="shared" si="78"/>
        <v>0</v>
      </c>
      <c r="AP236" s="9">
        <f t="shared" si="79"/>
        <v>0</v>
      </c>
      <c r="AQ236" s="14">
        <f t="shared" si="80"/>
        <v>0</v>
      </c>
      <c r="AR236" s="11">
        <f t="shared" si="81"/>
        <v>0</v>
      </c>
      <c r="AS236" s="14">
        <v>0</v>
      </c>
      <c r="AT236" s="9">
        <f t="shared" si="82"/>
        <v>0</v>
      </c>
    </row>
    <row r="237" spans="1:46" ht="12.75">
      <c r="A237">
        <v>235</v>
      </c>
      <c r="B237" s="7" t="s">
        <v>520</v>
      </c>
      <c r="C237" s="7" t="s">
        <v>9</v>
      </c>
      <c r="D237" s="3" t="s">
        <v>521</v>
      </c>
      <c r="E237">
        <v>2008</v>
      </c>
      <c r="F237" s="17">
        <v>38889.83</v>
      </c>
      <c r="G237" s="17">
        <v>939.84</v>
      </c>
      <c r="H237" s="17">
        <v>0</v>
      </c>
      <c r="I237" s="4">
        <f t="shared" si="64"/>
        <v>37949.990000000005</v>
      </c>
      <c r="J237" s="5">
        <f t="shared" si="65"/>
        <v>37950</v>
      </c>
      <c r="K237" s="6">
        <v>0.03</v>
      </c>
      <c r="L237" s="28">
        <v>10181</v>
      </c>
      <c r="M237" s="28">
        <v>27769</v>
      </c>
      <c r="N237" s="28">
        <v>0</v>
      </c>
      <c r="O237" s="25">
        <v>17754</v>
      </c>
      <c r="P237" s="22">
        <v>1</v>
      </c>
      <c r="Q237" s="9">
        <v>0</v>
      </c>
      <c r="R237" s="9">
        <v>0</v>
      </c>
      <c r="S237" s="9">
        <v>0</v>
      </c>
      <c r="T237" s="9">
        <v>0</v>
      </c>
      <c r="U237" s="9">
        <v>37823.46</v>
      </c>
      <c r="V237" s="9">
        <v>38413</v>
      </c>
      <c r="W237" s="9">
        <v>38758</v>
      </c>
      <c r="X237" s="9">
        <v>59413</v>
      </c>
      <c r="Y237" s="9">
        <v>17754</v>
      </c>
      <c r="Z237">
        <f t="shared" si="66"/>
        <v>26.83</v>
      </c>
      <c r="AA237" t="e">
        <f t="shared" si="67"/>
        <v>#REF!</v>
      </c>
      <c r="AB237" s="13">
        <f t="shared" si="84"/>
        <v>10181.13437</v>
      </c>
      <c r="AC237" s="13">
        <f t="shared" si="68"/>
        <v>10181.13437</v>
      </c>
      <c r="AD237" s="13">
        <f t="shared" si="69"/>
        <v>0.1343699999997625</v>
      </c>
      <c r="AE237" s="9">
        <f t="shared" si="70"/>
        <v>10181</v>
      </c>
      <c r="AF237" s="13">
        <f t="shared" si="71"/>
        <v>-0.1343699999997625</v>
      </c>
      <c r="AG237">
        <f t="shared" si="72"/>
        <v>26.83</v>
      </c>
      <c r="AH237" s="9" t="e">
        <f>ROUND(IF(K237=3%,$J$359*#REF!,0),0)</f>
        <v>#REF!</v>
      </c>
      <c r="AI237" s="9" t="e">
        <f t="shared" si="73"/>
        <v>#REF!</v>
      </c>
      <c r="AJ237" s="9" t="e">
        <f t="shared" si="74"/>
        <v>#REF!</v>
      </c>
      <c r="AK237" s="9" t="e">
        <f t="shared" si="75"/>
        <v>#REF!</v>
      </c>
      <c r="AL237" s="11" t="e">
        <f t="shared" si="76"/>
        <v>#REF!</v>
      </c>
      <c r="AM237" s="9" t="e">
        <f>IF(K237=3%,ROUND($J$361*#REF!,0),0)</f>
        <v>#REF!</v>
      </c>
      <c r="AN237" s="14" t="e">
        <f t="shared" si="77"/>
        <v>#REF!</v>
      </c>
      <c r="AO237" s="14" t="e">
        <f t="shared" si="78"/>
        <v>#REF!</v>
      </c>
      <c r="AP237" s="9" t="e">
        <f t="shared" si="79"/>
        <v>#REF!</v>
      </c>
      <c r="AQ237" s="14" t="e">
        <f t="shared" si="80"/>
        <v>#REF!</v>
      </c>
      <c r="AR237" s="11" t="e">
        <f t="shared" si="81"/>
        <v>#REF!</v>
      </c>
      <c r="AS237" s="14">
        <v>-20196</v>
      </c>
      <c r="AT237" s="9" t="e">
        <f t="shared" si="82"/>
        <v>#REF!</v>
      </c>
    </row>
    <row r="238" spans="1:46" ht="12.75">
      <c r="A238">
        <v>236</v>
      </c>
      <c r="B238" s="7" t="s">
        <v>522</v>
      </c>
      <c r="C238" s="7" t="s">
        <v>9</v>
      </c>
      <c r="D238" s="3" t="s">
        <v>523</v>
      </c>
      <c r="F238" s="16"/>
      <c r="G238" s="16"/>
      <c r="H238" s="16"/>
      <c r="I238" s="4">
        <f t="shared" si="64"/>
        <v>0</v>
      </c>
      <c r="J238" s="5">
        <f t="shared" si="65"/>
        <v>0</v>
      </c>
      <c r="K238" s="6"/>
      <c r="L238" s="28">
        <v>0</v>
      </c>
      <c r="M238" s="28">
        <v>0</v>
      </c>
      <c r="N238" s="28">
        <v>0</v>
      </c>
      <c r="O238" s="25">
        <v>0</v>
      </c>
      <c r="P238" s="22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>
        <f t="shared" si="66"/>
        <v>0</v>
      </c>
      <c r="AA238">
        <f t="shared" si="67"/>
        <v>0</v>
      </c>
      <c r="AB238" s="13">
        <f t="shared" si="84"/>
        <v>0</v>
      </c>
      <c r="AC238" s="13">
        <f t="shared" si="68"/>
        <v>0</v>
      </c>
      <c r="AD238" s="13">
        <f t="shared" si="69"/>
        <v>0</v>
      </c>
      <c r="AE238" s="9">
        <f t="shared" si="70"/>
        <v>0</v>
      </c>
      <c r="AF238" s="13">
        <f t="shared" si="71"/>
        <v>0</v>
      </c>
      <c r="AG238">
        <f t="shared" si="72"/>
        <v>0</v>
      </c>
      <c r="AH238" s="9">
        <f>ROUND(IF(K238=3%,$J$359*#REF!,0),0)</f>
        <v>0</v>
      </c>
      <c r="AI238" s="9">
        <f t="shared" si="73"/>
        <v>0</v>
      </c>
      <c r="AJ238" s="9">
        <f t="shared" si="74"/>
        <v>0</v>
      </c>
      <c r="AK238" s="9">
        <f t="shared" si="75"/>
        <v>0</v>
      </c>
      <c r="AL238" s="11">
        <f t="shared" si="76"/>
        <v>0</v>
      </c>
      <c r="AM238" s="9">
        <f>IF(K238=3%,ROUND($J$361*#REF!,0),0)</f>
        <v>0</v>
      </c>
      <c r="AN238" s="14">
        <f t="shared" si="77"/>
        <v>0</v>
      </c>
      <c r="AO238" s="14">
        <f t="shared" si="78"/>
        <v>0</v>
      </c>
      <c r="AP238" s="9">
        <f t="shared" si="79"/>
        <v>0</v>
      </c>
      <c r="AQ238" s="14">
        <f t="shared" si="80"/>
        <v>0</v>
      </c>
      <c r="AR238" s="11">
        <f t="shared" si="81"/>
        <v>0</v>
      </c>
      <c r="AS238" s="14">
        <v>0</v>
      </c>
      <c r="AT238" s="9">
        <f t="shared" si="82"/>
        <v>0</v>
      </c>
    </row>
    <row r="239" spans="1:46" ht="12.75">
      <c r="A239">
        <v>237</v>
      </c>
      <c r="B239" s="7" t="s">
        <v>524</v>
      </c>
      <c r="C239" s="7" t="s">
        <v>9</v>
      </c>
      <c r="D239" s="3" t="s">
        <v>525</v>
      </c>
      <c r="F239" s="16"/>
      <c r="G239" s="16"/>
      <c r="H239" s="16"/>
      <c r="I239" s="4">
        <f t="shared" si="64"/>
        <v>0</v>
      </c>
      <c r="J239" s="5">
        <f t="shared" si="65"/>
        <v>0</v>
      </c>
      <c r="K239" s="6"/>
      <c r="L239" s="28">
        <v>0</v>
      </c>
      <c r="M239" s="28">
        <v>0</v>
      </c>
      <c r="N239" s="28">
        <v>0</v>
      </c>
      <c r="O239" s="25">
        <v>0</v>
      </c>
      <c r="P239" s="22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>
        <f t="shared" si="66"/>
        <v>0</v>
      </c>
      <c r="AA239">
        <f t="shared" si="67"/>
        <v>0</v>
      </c>
      <c r="AB239" s="13">
        <f t="shared" si="84"/>
        <v>0</v>
      </c>
      <c r="AC239" s="13">
        <f t="shared" si="68"/>
        <v>0</v>
      </c>
      <c r="AD239" s="13">
        <f t="shared" si="69"/>
        <v>0</v>
      </c>
      <c r="AE239" s="9">
        <f t="shared" si="70"/>
        <v>0</v>
      </c>
      <c r="AF239" s="13">
        <f t="shared" si="71"/>
        <v>0</v>
      </c>
      <c r="AG239">
        <f t="shared" si="72"/>
        <v>0</v>
      </c>
      <c r="AH239" s="9">
        <f>ROUND(IF(K239=3%,$J$359*#REF!,0),0)</f>
        <v>0</v>
      </c>
      <c r="AI239" s="9">
        <f t="shared" si="73"/>
        <v>0</v>
      </c>
      <c r="AJ239" s="9">
        <f t="shared" si="74"/>
        <v>0</v>
      </c>
      <c r="AK239" s="9">
        <f t="shared" si="75"/>
        <v>0</v>
      </c>
      <c r="AL239" s="11">
        <f t="shared" si="76"/>
        <v>0</v>
      </c>
      <c r="AM239" s="9">
        <f>IF(K239=3%,ROUND($J$361*#REF!,0),0)</f>
        <v>0</v>
      </c>
      <c r="AN239" s="14">
        <f t="shared" si="77"/>
        <v>0</v>
      </c>
      <c r="AO239" s="14">
        <f t="shared" si="78"/>
        <v>0</v>
      </c>
      <c r="AP239" s="9">
        <f t="shared" si="79"/>
        <v>0</v>
      </c>
      <c r="AQ239" s="14">
        <f t="shared" si="80"/>
        <v>0</v>
      </c>
      <c r="AR239" s="11">
        <f t="shared" si="81"/>
        <v>0</v>
      </c>
      <c r="AS239" s="14">
        <v>0</v>
      </c>
      <c r="AT239" s="9">
        <f t="shared" si="82"/>
        <v>0</v>
      </c>
    </row>
    <row r="240" spans="1:46" ht="12.75">
      <c r="A240">
        <v>238</v>
      </c>
      <c r="B240" s="7" t="s">
        <v>526</v>
      </c>
      <c r="C240" s="7" t="s">
        <v>9</v>
      </c>
      <c r="D240" s="3" t="s">
        <v>527</v>
      </c>
      <c r="F240" s="16"/>
      <c r="G240" s="16"/>
      <c r="H240" s="16"/>
      <c r="I240" s="4">
        <f t="shared" si="64"/>
        <v>0</v>
      </c>
      <c r="J240" s="5">
        <f t="shared" si="65"/>
        <v>0</v>
      </c>
      <c r="K240" s="6"/>
      <c r="L240" s="28">
        <v>0</v>
      </c>
      <c r="M240" s="28">
        <v>0</v>
      </c>
      <c r="N240" s="28">
        <v>0</v>
      </c>
      <c r="O240" s="25">
        <v>0</v>
      </c>
      <c r="P240" s="22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>
        <f t="shared" si="66"/>
        <v>0</v>
      </c>
      <c r="AA240">
        <f t="shared" si="67"/>
        <v>0</v>
      </c>
      <c r="AB240" s="13">
        <f t="shared" si="84"/>
        <v>0</v>
      </c>
      <c r="AC240" s="13">
        <f t="shared" si="68"/>
        <v>0</v>
      </c>
      <c r="AD240" s="13">
        <f t="shared" si="69"/>
        <v>0</v>
      </c>
      <c r="AE240" s="9">
        <f t="shared" si="70"/>
        <v>0</v>
      </c>
      <c r="AF240" s="13">
        <f t="shared" si="71"/>
        <v>0</v>
      </c>
      <c r="AG240">
        <f t="shared" si="72"/>
        <v>0</v>
      </c>
      <c r="AH240" s="9">
        <f>ROUND(IF(K240=3%,$J$359*#REF!,0),0)</f>
        <v>0</v>
      </c>
      <c r="AI240" s="9">
        <f t="shared" si="73"/>
        <v>0</v>
      </c>
      <c r="AJ240" s="9">
        <f t="shared" si="74"/>
        <v>0</v>
      </c>
      <c r="AK240" s="9">
        <f t="shared" si="75"/>
        <v>0</v>
      </c>
      <c r="AL240" s="11">
        <f t="shared" si="76"/>
        <v>0</v>
      </c>
      <c r="AM240" s="9">
        <f>IF(K240=3%,ROUND($J$361*#REF!,0),0)</f>
        <v>0</v>
      </c>
      <c r="AN240" s="14">
        <f t="shared" si="77"/>
        <v>0</v>
      </c>
      <c r="AO240" s="14">
        <f t="shared" si="78"/>
        <v>0</v>
      </c>
      <c r="AP240" s="9">
        <f t="shared" si="79"/>
        <v>0</v>
      </c>
      <c r="AQ240" s="14">
        <f t="shared" si="80"/>
        <v>0</v>
      </c>
      <c r="AR240" s="11">
        <f t="shared" si="81"/>
        <v>0</v>
      </c>
      <c r="AS240" s="14">
        <v>0</v>
      </c>
      <c r="AT240" s="9">
        <f t="shared" si="82"/>
        <v>0</v>
      </c>
    </row>
    <row r="241" spans="1:46" ht="12.75">
      <c r="A241">
        <v>239</v>
      </c>
      <c r="B241" s="7" t="s">
        <v>89</v>
      </c>
      <c r="C241" s="7" t="s">
        <v>9</v>
      </c>
      <c r="D241" s="3" t="s">
        <v>90</v>
      </c>
      <c r="E241">
        <v>2003</v>
      </c>
      <c r="F241" s="17">
        <v>1774341.84</v>
      </c>
      <c r="G241" s="17">
        <v>7971.15</v>
      </c>
      <c r="H241" s="17">
        <v>666.92</v>
      </c>
      <c r="I241" s="4">
        <f t="shared" si="64"/>
        <v>1765703.7700000003</v>
      </c>
      <c r="J241" s="5">
        <f t="shared" si="65"/>
        <v>1765704</v>
      </c>
      <c r="K241" s="6">
        <v>0.015</v>
      </c>
      <c r="L241" s="28">
        <v>473699</v>
      </c>
      <c r="M241" s="28">
        <v>0</v>
      </c>
      <c r="N241" s="28">
        <v>0</v>
      </c>
      <c r="O241" s="25">
        <v>473804</v>
      </c>
      <c r="P241" s="22">
        <v>0.2683</v>
      </c>
      <c r="Q241" s="9">
        <v>1081593</v>
      </c>
      <c r="R241" s="9">
        <v>1095674</v>
      </c>
      <c r="S241" s="9">
        <v>1197325</v>
      </c>
      <c r="T241" s="9">
        <v>1258952</v>
      </c>
      <c r="U241" s="9">
        <v>991055</v>
      </c>
      <c r="V241" s="9">
        <v>537596</v>
      </c>
      <c r="W241" s="9">
        <v>439750</v>
      </c>
      <c r="X241" s="9">
        <v>442947</v>
      </c>
      <c r="Y241" s="9">
        <v>473804</v>
      </c>
      <c r="Z241">
        <f t="shared" si="66"/>
        <v>26.83</v>
      </c>
      <c r="AA241">
        <f t="shared" si="67"/>
        <v>26.83</v>
      </c>
      <c r="AB241" s="13">
        <f t="shared" si="84"/>
        <v>473698.8058</v>
      </c>
      <c r="AC241" s="13">
        <f t="shared" si="68"/>
        <v>473698.8058</v>
      </c>
      <c r="AD241" s="13">
        <f t="shared" si="69"/>
        <v>-0.19420000002719462</v>
      </c>
      <c r="AE241" s="9">
        <f t="shared" si="70"/>
        <v>473699</v>
      </c>
      <c r="AF241" s="13">
        <f t="shared" si="71"/>
        <v>0.19420000002719462</v>
      </c>
      <c r="AG241">
        <f t="shared" si="72"/>
        <v>26.83</v>
      </c>
      <c r="AH241" s="9">
        <f>ROUND(IF(K241=3%,$J$359*#REF!,0),0)</f>
        <v>0</v>
      </c>
      <c r="AI241" s="9">
        <f t="shared" si="73"/>
        <v>473699</v>
      </c>
      <c r="AJ241" s="9">
        <f t="shared" si="74"/>
        <v>0</v>
      </c>
      <c r="AK241" s="9">
        <f t="shared" si="75"/>
        <v>473699</v>
      </c>
      <c r="AL241" s="11">
        <f t="shared" si="76"/>
        <v>26.83</v>
      </c>
      <c r="AM241" s="9">
        <f>IF(K241=3%,ROUND($J$361*#REF!,0),0)</f>
        <v>0</v>
      </c>
      <c r="AN241" s="14">
        <f t="shared" si="77"/>
        <v>473699</v>
      </c>
      <c r="AO241" s="14">
        <f t="shared" si="78"/>
        <v>0</v>
      </c>
      <c r="AP241" s="9">
        <f t="shared" si="79"/>
        <v>473699</v>
      </c>
      <c r="AQ241" s="14">
        <f t="shared" si="80"/>
        <v>0</v>
      </c>
      <c r="AR241" s="11">
        <f t="shared" si="81"/>
        <v>26.83</v>
      </c>
      <c r="AS241" s="14">
        <v>105</v>
      </c>
      <c r="AT241" s="9">
        <f t="shared" si="82"/>
        <v>473804</v>
      </c>
    </row>
    <row r="242" spans="1:46" ht="12.75">
      <c r="A242">
        <v>240</v>
      </c>
      <c r="B242" s="7" t="s">
        <v>528</v>
      </c>
      <c r="C242" s="7" t="s">
        <v>9</v>
      </c>
      <c r="D242" s="3" t="s">
        <v>529</v>
      </c>
      <c r="E242">
        <v>2009</v>
      </c>
      <c r="F242" s="17">
        <v>59528.81</v>
      </c>
      <c r="G242" s="17">
        <v>804.84</v>
      </c>
      <c r="H242" s="17">
        <v>0</v>
      </c>
      <c r="I242" s="4">
        <f t="shared" si="64"/>
        <v>58723.97</v>
      </c>
      <c r="J242" s="5">
        <f t="shared" si="65"/>
        <v>58724</v>
      </c>
      <c r="K242" s="6">
        <v>0.015</v>
      </c>
      <c r="L242" s="28">
        <v>15754</v>
      </c>
      <c r="M242" s="28">
        <v>0</v>
      </c>
      <c r="N242" s="28">
        <v>0</v>
      </c>
      <c r="O242" s="25">
        <v>15758</v>
      </c>
      <c r="P242" s="22">
        <v>0.2683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20379</v>
      </c>
      <c r="W242" s="9">
        <v>15562</v>
      </c>
      <c r="X242" s="9">
        <v>15421</v>
      </c>
      <c r="Y242" s="9">
        <v>15758</v>
      </c>
      <c r="Z242">
        <f t="shared" si="66"/>
        <v>26.83</v>
      </c>
      <c r="AA242">
        <f t="shared" si="67"/>
        <v>26.83</v>
      </c>
      <c r="AB242" s="13">
        <f t="shared" si="84"/>
        <v>15754.33293</v>
      </c>
      <c r="AC242" s="13">
        <f t="shared" si="68"/>
        <v>15754.33293</v>
      </c>
      <c r="AD242" s="13">
        <f t="shared" si="69"/>
        <v>0.3329300000004878</v>
      </c>
      <c r="AE242" s="9">
        <f t="shared" si="70"/>
        <v>15754</v>
      </c>
      <c r="AF242" s="13">
        <f t="shared" si="71"/>
        <v>-0.3329300000004878</v>
      </c>
      <c r="AG242">
        <f t="shared" si="72"/>
        <v>26.83</v>
      </c>
      <c r="AH242" s="9">
        <f>ROUND(IF(K242=3%,$J$359*#REF!,0),0)</f>
        <v>0</v>
      </c>
      <c r="AI242" s="9">
        <f t="shared" si="73"/>
        <v>15754</v>
      </c>
      <c r="AJ242" s="9">
        <f t="shared" si="74"/>
        <v>0</v>
      </c>
      <c r="AK242" s="9">
        <f t="shared" si="75"/>
        <v>15754</v>
      </c>
      <c r="AL242" s="11">
        <f t="shared" si="76"/>
        <v>26.83</v>
      </c>
      <c r="AM242" s="9">
        <f>IF(K242=3%,ROUND($J$361*#REF!,0),0)</f>
        <v>0</v>
      </c>
      <c r="AN242" s="14">
        <f t="shared" si="77"/>
        <v>15754</v>
      </c>
      <c r="AO242" s="14">
        <f t="shared" si="78"/>
        <v>0</v>
      </c>
      <c r="AP242" s="9">
        <f t="shared" si="79"/>
        <v>15754</v>
      </c>
      <c r="AQ242" s="14">
        <f t="shared" si="80"/>
        <v>0</v>
      </c>
      <c r="AR242" s="11">
        <f t="shared" si="81"/>
        <v>26.83</v>
      </c>
      <c r="AS242" s="14">
        <v>4</v>
      </c>
      <c r="AT242" s="9">
        <f t="shared" si="82"/>
        <v>15758</v>
      </c>
    </row>
    <row r="243" spans="1:46" ht="12.75">
      <c r="A243">
        <v>241</v>
      </c>
      <c r="B243" s="7" t="s">
        <v>530</v>
      </c>
      <c r="C243" s="7" t="s">
        <v>9</v>
      </c>
      <c r="D243" s="3" t="s">
        <v>531</v>
      </c>
      <c r="F243" s="16"/>
      <c r="G243" s="16"/>
      <c r="H243" s="16"/>
      <c r="I243" s="4">
        <f t="shared" si="64"/>
        <v>0</v>
      </c>
      <c r="J243" s="5">
        <f t="shared" si="65"/>
        <v>0</v>
      </c>
      <c r="K243" s="6"/>
      <c r="L243" s="28">
        <v>0</v>
      </c>
      <c r="M243" s="28">
        <v>0</v>
      </c>
      <c r="N243" s="28">
        <v>0</v>
      </c>
      <c r="O243" s="25">
        <v>0</v>
      </c>
      <c r="P243" s="22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>
        <f t="shared" si="66"/>
        <v>0</v>
      </c>
      <c r="AA243">
        <f t="shared" si="67"/>
        <v>0</v>
      </c>
      <c r="AB243" s="13">
        <f t="shared" si="84"/>
        <v>0</v>
      </c>
      <c r="AC243" s="13">
        <f t="shared" si="68"/>
        <v>0</v>
      </c>
      <c r="AD243" s="13">
        <f t="shared" si="69"/>
        <v>0</v>
      </c>
      <c r="AE243" s="9">
        <f t="shared" si="70"/>
        <v>0</v>
      </c>
      <c r="AF243" s="13">
        <f t="shared" si="71"/>
        <v>0</v>
      </c>
      <c r="AG243">
        <f t="shared" si="72"/>
        <v>0</v>
      </c>
      <c r="AH243" s="9">
        <f>ROUND(IF(K243=3%,$J$359*#REF!,0),0)</f>
        <v>0</v>
      </c>
      <c r="AI243" s="9">
        <f t="shared" si="73"/>
        <v>0</v>
      </c>
      <c r="AJ243" s="9">
        <f t="shared" si="74"/>
        <v>0</v>
      </c>
      <c r="AK243" s="9">
        <f t="shared" si="75"/>
        <v>0</v>
      </c>
      <c r="AL243" s="11">
        <f t="shared" si="76"/>
        <v>0</v>
      </c>
      <c r="AM243" s="9">
        <f>IF(K243=3%,ROUND($J$361*#REF!,0),0)</f>
        <v>0</v>
      </c>
      <c r="AN243" s="14">
        <f t="shared" si="77"/>
        <v>0</v>
      </c>
      <c r="AO243" s="14">
        <f t="shared" si="78"/>
        <v>0</v>
      </c>
      <c r="AP243" s="9">
        <f t="shared" si="79"/>
        <v>0</v>
      </c>
      <c r="AQ243" s="14">
        <f t="shared" si="80"/>
        <v>0</v>
      </c>
      <c r="AR243" s="11">
        <f t="shared" si="81"/>
        <v>0</v>
      </c>
      <c r="AS243" s="14">
        <v>0</v>
      </c>
      <c r="AT243" s="9">
        <f t="shared" si="82"/>
        <v>0</v>
      </c>
    </row>
    <row r="244" spans="1:46" ht="12.75">
      <c r="A244">
        <v>242</v>
      </c>
      <c r="B244" s="7" t="s">
        <v>532</v>
      </c>
      <c r="C244" s="7" t="s">
        <v>9</v>
      </c>
      <c r="D244" s="3" t="s">
        <v>533</v>
      </c>
      <c r="E244">
        <v>2005</v>
      </c>
      <c r="F244" s="17">
        <v>405106.63</v>
      </c>
      <c r="G244" s="17">
        <v>5658.6</v>
      </c>
      <c r="H244" s="17">
        <v>847.15</v>
      </c>
      <c r="I244" s="4">
        <f t="shared" si="64"/>
        <v>398600.88</v>
      </c>
      <c r="J244" s="5">
        <f t="shared" si="65"/>
        <v>398601</v>
      </c>
      <c r="K244" s="6">
        <v>0.03</v>
      </c>
      <c r="L244" s="28">
        <v>106936</v>
      </c>
      <c r="M244" s="28">
        <v>32353</v>
      </c>
      <c r="N244" s="28">
        <v>18898</v>
      </c>
      <c r="O244" s="25">
        <v>158284</v>
      </c>
      <c r="P244" s="22">
        <v>0.3969</v>
      </c>
      <c r="Q244" s="9">
        <v>0</v>
      </c>
      <c r="R244" s="9">
        <v>281309</v>
      </c>
      <c r="S244" s="9">
        <v>312081</v>
      </c>
      <c r="T244" s="9">
        <v>326013</v>
      </c>
      <c r="U244" s="9">
        <v>303676</v>
      </c>
      <c r="V244" s="9">
        <v>183134</v>
      </c>
      <c r="W244" s="9">
        <v>148909</v>
      </c>
      <c r="X244" s="9">
        <v>143975</v>
      </c>
      <c r="Y244" s="9">
        <v>158284</v>
      </c>
      <c r="Z244">
        <f t="shared" si="66"/>
        <v>26.83</v>
      </c>
      <c r="AA244" t="e">
        <f t="shared" si="67"/>
        <v>#REF!</v>
      </c>
      <c r="AB244" s="13">
        <f t="shared" si="84"/>
        <v>106935.71385</v>
      </c>
      <c r="AC244" s="13">
        <f t="shared" si="68"/>
        <v>106935.71385</v>
      </c>
      <c r="AD244" s="13">
        <f t="shared" si="69"/>
        <v>-0.28614999999990687</v>
      </c>
      <c r="AE244" s="9">
        <f t="shared" si="70"/>
        <v>106936</v>
      </c>
      <c r="AF244" s="13">
        <f t="shared" si="71"/>
        <v>0.28614999999990687</v>
      </c>
      <c r="AG244">
        <f t="shared" si="72"/>
        <v>26.83</v>
      </c>
      <c r="AH244" s="9" t="e">
        <f>ROUND(IF(K244=3%,$J$359*#REF!,0),0)</f>
        <v>#REF!</v>
      </c>
      <c r="AI244" s="9" t="e">
        <f t="shared" si="73"/>
        <v>#REF!</v>
      </c>
      <c r="AJ244" s="9" t="e">
        <f t="shared" si="74"/>
        <v>#REF!</v>
      </c>
      <c r="AK244" s="9" t="e">
        <f t="shared" si="75"/>
        <v>#REF!</v>
      </c>
      <c r="AL244" s="11" t="e">
        <f t="shared" si="76"/>
        <v>#REF!</v>
      </c>
      <c r="AM244" s="9" t="e">
        <f>IF(K244=3%,ROUND($J$361*#REF!,0),0)</f>
        <v>#REF!</v>
      </c>
      <c r="AN244" s="14" t="e">
        <f t="shared" si="77"/>
        <v>#REF!</v>
      </c>
      <c r="AO244" s="14" t="e">
        <f t="shared" si="78"/>
        <v>#REF!</v>
      </c>
      <c r="AP244" s="9" t="e">
        <f t="shared" si="79"/>
        <v>#REF!</v>
      </c>
      <c r="AQ244" s="14" t="e">
        <f t="shared" si="80"/>
        <v>#REF!</v>
      </c>
      <c r="AR244" s="11" t="e">
        <f t="shared" si="81"/>
        <v>#REF!</v>
      </c>
      <c r="AS244" s="14">
        <v>97</v>
      </c>
      <c r="AT244" s="9" t="e">
        <f t="shared" si="82"/>
        <v>#REF!</v>
      </c>
    </row>
    <row r="245" spans="1:46" ht="12.75">
      <c r="A245">
        <v>243</v>
      </c>
      <c r="B245" s="7" t="s">
        <v>534</v>
      </c>
      <c r="C245" s="7" t="s">
        <v>9</v>
      </c>
      <c r="D245" s="3" t="s">
        <v>535</v>
      </c>
      <c r="E245">
        <v>2007</v>
      </c>
      <c r="F245" s="17">
        <v>1292350.57</v>
      </c>
      <c r="G245" s="17">
        <v>15290.33</v>
      </c>
      <c r="H245" s="17">
        <v>11143.17</v>
      </c>
      <c r="I245" s="4">
        <f t="shared" si="64"/>
        <v>1265917.07</v>
      </c>
      <c r="J245" s="5">
        <f t="shared" si="65"/>
        <v>1265917</v>
      </c>
      <c r="K245" s="6">
        <v>0.01</v>
      </c>
      <c r="L245" s="28">
        <v>339617</v>
      </c>
      <c r="M245" s="28">
        <v>0</v>
      </c>
      <c r="N245" s="28">
        <v>0</v>
      </c>
      <c r="O245" s="25">
        <v>339694</v>
      </c>
      <c r="P245" s="22">
        <v>0.2683</v>
      </c>
      <c r="Q245" s="9">
        <v>0</v>
      </c>
      <c r="R245" s="9">
        <v>0</v>
      </c>
      <c r="S245" s="9">
        <v>0</v>
      </c>
      <c r="T245" s="9">
        <v>1122761</v>
      </c>
      <c r="U245" s="9">
        <v>761415</v>
      </c>
      <c r="V245" s="9">
        <v>434442</v>
      </c>
      <c r="W245" s="9">
        <v>336836</v>
      </c>
      <c r="X245" s="9">
        <v>323410</v>
      </c>
      <c r="Y245" s="9">
        <v>339694</v>
      </c>
      <c r="Z245">
        <f t="shared" si="66"/>
        <v>26.83</v>
      </c>
      <c r="AA245">
        <f t="shared" si="67"/>
        <v>26.83</v>
      </c>
      <c r="AB245" s="13">
        <f t="shared" si="84"/>
        <v>339617.15618</v>
      </c>
      <c r="AC245" s="13">
        <f t="shared" si="68"/>
        <v>339617.15618</v>
      </c>
      <c r="AD245" s="13">
        <f t="shared" si="69"/>
        <v>0.1561799999908544</v>
      </c>
      <c r="AE245" s="9">
        <f t="shared" si="70"/>
        <v>339617</v>
      </c>
      <c r="AF245" s="13">
        <f t="shared" si="71"/>
        <v>-0.1561799999908544</v>
      </c>
      <c r="AG245">
        <f t="shared" si="72"/>
        <v>26.83</v>
      </c>
      <c r="AH245" s="9">
        <f>ROUND(IF(K245=3%,$J$359*#REF!,0),0)</f>
        <v>0</v>
      </c>
      <c r="AI245" s="9">
        <f t="shared" si="73"/>
        <v>339617</v>
      </c>
      <c r="AJ245" s="9">
        <f t="shared" si="74"/>
        <v>0</v>
      </c>
      <c r="AK245" s="9">
        <f t="shared" si="75"/>
        <v>339617</v>
      </c>
      <c r="AL245" s="11">
        <f t="shared" si="76"/>
        <v>26.83</v>
      </c>
      <c r="AM245" s="9">
        <f>IF(K245=3%,ROUND($J$361*#REF!,0),0)</f>
        <v>0</v>
      </c>
      <c r="AN245" s="14">
        <f t="shared" si="77"/>
        <v>339617</v>
      </c>
      <c r="AO245" s="14">
        <f t="shared" si="78"/>
        <v>0</v>
      </c>
      <c r="AP245" s="9">
        <f t="shared" si="79"/>
        <v>339617</v>
      </c>
      <c r="AQ245" s="14">
        <f t="shared" si="80"/>
        <v>0</v>
      </c>
      <c r="AR245" s="11">
        <f t="shared" si="81"/>
        <v>26.83</v>
      </c>
      <c r="AS245" s="14">
        <v>77</v>
      </c>
      <c r="AT245" s="9">
        <f t="shared" si="82"/>
        <v>339694</v>
      </c>
    </row>
    <row r="246" spans="1:46" ht="12.75">
      <c r="A246">
        <v>244</v>
      </c>
      <c r="B246" s="7" t="s">
        <v>536</v>
      </c>
      <c r="C246" s="7" t="s">
        <v>9</v>
      </c>
      <c r="D246" s="3" t="s">
        <v>537</v>
      </c>
      <c r="E246">
        <v>2006</v>
      </c>
      <c r="F246" s="17">
        <v>651854.02</v>
      </c>
      <c r="G246" s="17">
        <v>10121.45</v>
      </c>
      <c r="H246" s="17">
        <v>3012.75</v>
      </c>
      <c r="I246" s="4">
        <f t="shared" si="64"/>
        <v>638719.8200000001</v>
      </c>
      <c r="J246" s="5">
        <f t="shared" si="65"/>
        <v>638720</v>
      </c>
      <c r="K246" s="6">
        <v>0.02</v>
      </c>
      <c r="L246" s="28">
        <v>171354</v>
      </c>
      <c r="M246" s="28">
        <v>0</v>
      </c>
      <c r="N246" s="28">
        <v>0</v>
      </c>
      <c r="O246" s="25">
        <v>171393</v>
      </c>
      <c r="P246" s="22">
        <v>0.2683</v>
      </c>
      <c r="Q246" s="9">
        <v>0</v>
      </c>
      <c r="R246" s="9">
        <v>0</v>
      </c>
      <c r="S246" s="9">
        <v>486043</v>
      </c>
      <c r="T246" s="9">
        <v>522236</v>
      </c>
      <c r="U246" s="9">
        <v>366741</v>
      </c>
      <c r="V246" s="9">
        <v>217209</v>
      </c>
      <c r="W246" s="9">
        <v>170140</v>
      </c>
      <c r="X246" s="9">
        <v>166586</v>
      </c>
      <c r="Y246" s="9">
        <v>171393</v>
      </c>
      <c r="Z246">
        <f t="shared" si="66"/>
        <v>26.83</v>
      </c>
      <c r="AA246">
        <f t="shared" si="67"/>
        <v>26.83</v>
      </c>
      <c r="AB246" s="13">
        <f t="shared" si="84"/>
        <v>171354.2594</v>
      </c>
      <c r="AC246" s="13">
        <f t="shared" si="68"/>
        <v>171354.2594</v>
      </c>
      <c r="AD246" s="13">
        <f t="shared" si="69"/>
        <v>0.2594000000099186</v>
      </c>
      <c r="AE246" s="9">
        <f t="shared" si="70"/>
        <v>171354</v>
      </c>
      <c r="AF246" s="13">
        <f t="shared" si="71"/>
        <v>-0.2594000000099186</v>
      </c>
      <c r="AG246">
        <f t="shared" si="72"/>
        <v>26.83</v>
      </c>
      <c r="AH246" s="9">
        <f>ROUND(IF(K246=3%,$J$359*#REF!,0),0)</f>
        <v>0</v>
      </c>
      <c r="AI246" s="9">
        <f t="shared" si="73"/>
        <v>171354</v>
      </c>
      <c r="AJ246" s="9">
        <f t="shared" si="74"/>
        <v>0</v>
      </c>
      <c r="AK246" s="9">
        <f t="shared" si="75"/>
        <v>171354</v>
      </c>
      <c r="AL246" s="11">
        <f t="shared" si="76"/>
        <v>26.83</v>
      </c>
      <c r="AM246" s="9">
        <f>IF(K246=3%,ROUND($J$361*#REF!,0),0)</f>
        <v>0</v>
      </c>
      <c r="AN246" s="14">
        <f t="shared" si="77"/>
        <v>171354</v>
      </c>
      <c r="AO246" s="14">
        <f t="shared" si="78"/>
        <v>0</v>
      </c>
      <c r="AP246" s="9">
        <f t="shared" si="79"/>
        <v>171354</v>
      </c>
      <c r="AQ246" s="14">
        <f t="shared" si="80"/>
        <v>0</v>
      </c>
      <c r="AR246" s="11">
        <f t="shared" si="81"/>
        <v>26.83</v>
      </c>
      <c r="AS246" s="14">
        <v>39</v>
      </c>
      <c r="AT246" s="9">
        <f t="shared" si="82"/>
        <v>171393</v>
      </c>
    </row>
    <row r="247" spans="1:46" ht="12.75">
      <c r="A247">
        <v>245</v>
      </c>
      <c r="B247" s="7" t="s">
        <v>538</v>
      </c>
      <c r="C247" s="7" t="s">
        <v>9</v>
      </c>
      <c r="D247" s="3" t="s">
        <v>539</v>
      </c>
      <c r="F247" s="16"/>
      <c r="G247" s="16"/>
      <c r="H247" s="16"/>
      <c r="I247" s="4">
        <f t="shared" si="64"/>
        <v>0</v>
      </c>
      <c r="J247" s="5">
        <f t="shared" si="65"/>
        <v>0</v>
      </c>
      <c r="K247" s="6"/>
      <c r="L247" s="28">
        <v>0</v>
      </c>
      <c r="M247" s="28">
        <v>0</v>
      </c>
      <c r="N247" s="28">
        <v>0</v>
      </c>
      <c r="O247" s="25">
        <v>0</v>
      </c>
      <c r="P247" s="22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>
        <f t="shared" si="66"/>
        <v>0</v>
      </c>
      <c r="AA247">
        <f t="shared" si="67"/>
        <v>0</v>
      </c>
      <c r="AB247" s="13">
        <f t="shared" si="84"/>
        <v>0</v>
      </c>
      <c r="AC247" s="13">
        <f t="shared" si="68"/>
        <v>0</v>
      </c>
      <c r="AD247" s="13">
        <f t="shared" si="69"/>
        <v>0</v>
      </c>
      <c r="AE247" s="9">
        <f t="shared" si="70"/>
        <v>0</v>
      </c>
      <c r="AF247" s="13">
        <f t="shared" si="71"/>
        <v>0</v>
      </c>
      <c r="AG247">
        <f t="shared" si="72"/>
        <v>0</v>
      </c>
      <c r="AH247" s="9">
        <f>ROUND(IF(K247=3%,$J$359*#REF!,0),0)</f>
        <v>0</v>
      </c>
      <c r="AI247" s="9">
        <f t="shared" si="73"/>
        <v>0</v>
      </c>
      <c r="AJ247" s="9">
        <f t="shared" si="74"/>
        <v>0</v>
      </c>
      <c r="AK247" s="9">
        <f t="shared" si="75"/>
        <v>0</v>
      </c>
      <c r="AL247" s="11">
        <f t="shared" si="76"/>
        <v>0</v>
      </c>
      <c r="AM247" s="9">
        <f>IF(K247=3%,ROUND($J$361*#REF!,0),0)</f>
        <v>0</v>
      </c>
      <c r="AN247" s="14">
        <f t="shared" si="77"/>
        <v>0</v>
      </c>
      <c r="AO247" s="14">
        <f t="shared" si="78"/>
        <v>0</v>
      </c>
      <c r="AP247" s="9">
        <f t="shared" si="79"/>
        <v>0</v>
      </c>
      <c r="AQ247" s="14">
        <f t="shared" si="80"/>
        <v>0</v>
      </c>
      <c r="AR247" s="11">
        <f t="shared" si="81"/>
        <v>0</v>
      </c>
      <c r="AS247" s="14">
        <v>0</v>
      </c>
      <c r="AT247" s="9">
        <f t="shared" si="82"/>
        <v>0</v>
      </c>
    </row>
    <row r="248" spans="1:46" ht="12.75">
      <c r="A248">
        <v>246</v>
      </c>
      <c r="B248" s="7" t="s">
        <v>540</v>
      </c>
      <c r="C248" s="7" t="s">
        <v>9</v>
      </c>
      <c r="D248" s="3" t="s">
        <v>541</v>
      </c>
      <c r="F248" s="16"/>
      <c r="G248" s="16"/>
      <c r="H248" s="16"/>
      <c r="I248" s="4">
        <f t="shared" si="64"/>
        <v>0</v>
      </c>
      <c r="J248" s="5">
        <f t="shared" si="65"/>
        <v>0</v>
      </c>
      <c r="K248" s="6"/>
      <c r="L248" s="28">
        <v>0</v>
      </c>
      <c r="M248" s="28">
        <v>0</v>
      </c>
      <c r="N248" s="28">
        <v>0</v>
      </c>
      <c r="O248" s="25">
        <v>0</v>
      </c>
      <c r="P248" s="22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>
        <f t="shared" si="66"/>
        <v>0</v>
      </c>
      <c r="AA248">
        <f t="shared" si="67"/>
        <v>0</v>
      </c>
      <c r="AB248" s="13">
        <f t="shared" si="84"/>
        <v>0</v>
      </c>
      <c r="AC248" s="13">
        <f t="shared" si="68"/>
        <v>0</v>
      </c>
      <c r="AD248" s="13">
        <f t="shared" si="69"/>
        <v>0</v>
      </c>
      <c r="AE248" s="9">
        <f t="shared" si="70"/>
        <v>0</v>
      </c>
      <c r="AF248" s="13">
        <f t="shared" si="71"/>
        <v>0</v>
      </c>
      <c r="AG248">
        <f t="shared" si="72"/>
        <v>0</v>
      </c>
      <c r="AH248" s="9">
        <f>ROUND(IF(K248=3%,$J$359*#REF!,0),0)</f>
        <v>0</v>
      </c>
      <c r="AI248" s="9">
        <f t="shared" si="73"/>
        <v>0</v>
      </c>
      <c r="AJ248" s="9">
        <f t="shared" si="74"/>
        <v>0</v>
      </c>
      <c r="AK248" s="9">
        <f t="shared" si="75"/>
        <v>0</v>
      </c>
      <c r="AL248" s="11">
        <f t="shared" si="76"/>
        <v>0</v>
      </c>
      <c r="AM248" s="9">
        <f>IF(K248=3%,ROUND($J$361*#REF!,0),0)</f>
        <v>0</v>
      </c>
      <c r="AN248" s="14">
        <f t="shared" si="77"/>
        <v>0</v>
      </c>
      <c r="AO248" s="14">
        <f t="shared" si="78"/>
        <v>0</v>
      </c>
      <c r="AP248" s="9">
        <f t="shared" si="79"/>
        <v>0</v>
      </c>
      <c r="AQ248" s="14">
        <f t="shared" si="80"/>
        <v>0</v>
      </c>
      <c r="AR248" s="11">
        <f t="shared" si="81"/>
        <v>0</v>
      </c>
      <c r="AS248" s="14">
        <v>0</v>
      </c>
      <c r="AT248" s="9">
        <f t="shared" si="82"/>
        <v>0</v>
      </c>
    </row>
    <row r="249" spans="1:46" ht="12.75">
      <c r="A249">
        <v>247</v>
      </c>
      <c r="B249" s="7" t="s">
        <v>542</v>
      </c>
      <c r="C249" s="7" t="s">
        <v>9</v>
      </c>
      <c r="D249" s="3" t="s">
        <v>543</v>
      </c>
      <c r="E249">
        <v>2010</v>
      </c>
      <c r="F249" s="17">
        <v>172259.84</v>
      </c>
      <c r="G249" s="17">
        <v>3018.1</v>
      </c>
      <c r="H249" s="17">
        <v>67.34</v>
      </c>
      <c r="I249" s="4">
        <f t="shared" si="64"/>
        <v>169174.4</v>
      </c>
      <c r="J249" s="5">
        <f t="shared" si="65"/>
        <v>169174</v>
      </c>
      <c r="K249" s="6">
        <v>0.01</v>
      </c>
      <c r="L249" s="28">
        <v>45386</v>
      </c>
      <c r="M249" s="28">
        <v>0</v>
      </c>
      <c r="N249" s="28">
        <v>0</v>
      </c>
      <c r="O249" s="25">
        <v>45396</v>
      </c>
      <c r="P249" s="22">
        <v>0.2683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43123</v>
      </c>
      <c r="X249" s="9">
        <v>43730</v>
      </c>
      <c r="Y249" s="9">
        <v>45396</v>
      </c>
      <c r="Z249">
        <f t="shared" si="66"/>
        <v>26.83</v>
      </c>
      <c r="AA249">
        <f t="shared" si="67"/>
        <v>26.83</v>
      </c>
      <c r="AB249" s="13">
        <f t="shared" si="84"/>
        <v>45385.59225</v>
      </c>
      <c r="AC249" s="13">
        <f t="shared" si="68"/>
        <v>45385.59225</v>
      </c>
      <c r="AD249" s="13">
        <f t="shared" si="69"/>
        <v>-0.4077499999984866</v>
      </c>
      <c r="AE249" s="9">
        <f t="shared" si="70"/>
        <v>45386</v>
      </c>
      <c r="AF249" s="13">
        <f t="shared" si="71"/>
        <v>0.4077499999984866</v>
      </c>
      <c r="AG249">
        <f t="shared" si="72"/>
        <v>26.83</v>
      </c>
      <c r="AH249" s="9">
        <f>ROUND(IF(K249=3%,$J$359*#REF!,0),0)</f>
        <v>0</v>
      </c>
      <c r="AI249" s="9">
        <f t="shared" si="73"/>
        <v>45386</v>
      </c>
      <c r="AJ249" s="9">
        <f t="shared" si="74"/>
        <v>0</v>
      </c>
      <c r="AK249" s="9">
        <f t="shared" si="75"/>
        <v>45386</v>
      </c>
      <c r="AL249" s="11">
        <f t="shared" si="76"/>
        <v>26.83</v>
      </c>
      <c r="AM249" s="9">
        <f>IF(K249=3%,ROUND($J$361*#REF!,0),0)</f>
        <v>0</v>
      </c>
      <c r="AN249" s="14">
        <f t="shared" si="77"/>
        <v>45386</v>
      </c>
      <c r="AO249" s="14">
        <f t="shared" si="78"/>
        <v>0</v>
      </c>
      <c r="AP249" s="9">
        <f t="shared" si="79"/>
        <v>45386</v>
      </c>
      <c r="AQ249" s="14">
        <f t="shared" si="80"/>
        <v>0</v>
      </c>
      <c r="AR249" s="11">
        <f t="shared" si="81"/>
        <v>26.83</v>
      </c>
      <c r="AS249" s="14">
        <v>10</v>
      </c>
      <c r="AT249" s="9">
        <f t="shared" si="82"/>
        <v>45396</v>
      </c>
    </row>
    <row r="250" spans="1:46" ht="12.75">
      <c r="A250">
        <v>248</v>
      </c>
      <c r="B250" s="7" t="s">
        <v>544</v>
      </c>
      <c r="C250" s="7" t="s">
        <v>9</v>
      </c>
      <c r="D250" s="3" t="s">
        <v>545</v>
      </c>
      <c r="F250" s="16"/>
      <c r="G250" s="16"/>
      <c r="H250" s="16"/>
      <c r="I250" s="4">
        <f t="shared" si="64"/>
        <v>0</v>
      </c>
      <c r="J250" s="5">
        <f t="shared" si="65"/>
        <v>0</v>
      </c>
      <c r="K250" s="6"/>
      <c r="L250" s="28">
        <v>0</v>
      </c>
      <c r="M250" s="28">
        <v>0</v>
      </c>
      <c r="N250" s="28">
        <v>0</v>
      </c>
      <c r="O250" s="25">
        <v>0</v>
      </c>
      <c r="P250" s="22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>
        <f t="shared" si="66"/>
        <v>0</v>
      </c>
      <c r="AA250">
        <f t="shared" si="67"/>
        <v>0</v>
      </c>
      <c r="AB250" s="13">
        <f t="shared" si="84"/>
        <v>0</v>
      </c>
      <c r="AC250" s="13">
        <f t="shared" si="68"/>
        <v>0</v>
      </c>
      <c r="AD250" s="13">
        <f t="shared" si="69"/>
        <v>0</v>
      </c>
      <c r="AE250" s="9">
        <f t="shared" si="70"/>
        <v>0</v>
      </c>
      <c r="AF250" s="13">
        <f t="shared" si="71"/>
        <v>0</v>
      </c>
      <c r="AG250">
        <f t="shared" si="72"/>
        <v>0</v>
      </c>
      <c r="AH250" s="9">
        <f>ROUND(IF(K250=3%,$J$359*#REF!,0),0)</f>
        <v>0</v>
      </c>
      <c r="AI250" s="9">
        <f t="shared" si="73"/>
        <v>0</v>
      </c>
      <c r="AJ250" s="9">
        <f t="shared" si="74"/>
        <v>0</v>
      </c>
      <c r="AK250" s="9">
        <f t="shared" si="75"/>
        <v>0</v>
      </c>
      <c r="AL250" s="11">
        <f t="shared" si="76"/>
        <v>0</v>
      </c>
      <c r="AM250" s="9">
        <f>IF(K250=3%,ROUND($J$361*#REF!,0),0)</f>
        <v>0</v>
      </c>
      <c r="AN250" s="14">
        <f t="shared" si="77"/>
        <v>0</v>
      </c>
      <c r="AO250" s="14">
        <f t="shared" si="78"/>
        <v>0</v>
      </c>
      <c r="AP250" s="9">
        <f t="shared" si="79"/>
        <v>0</v>
      </c>
      <c r="AQ250" s="14">
        <f t="shared" si="80"/>
        <v>0</v>
      </c>
      <c r="AR250" s="11">
        <f t="shared" si="81"/>
        <v>0</v>
      </c>
      <c r="AS250" s="14">
        <v>0</v>
      </c>
      <c r="AT250" s="9">
        <f t="shared" si="82"/>
        <v>0</v>
      </c>
    </row>
    <row r="251" spans="1:46" ht="12.75">
      <c r="A251">
        <v>249</v>
      </c>
      <c r="B251" s="7" t="s">
        <v>546</v>
      </c>
      <c r="C251" s="7" t="s">
        <v>9</v>
      </c>
      <c r="D251" s="3" t="s">
        <v>547</v>
      </c>
      <c r="F251" s="16"/>
      <c r="G251" s="16"/>
      <c r="H251" s="16"/>
      <c r="I251" s="4">
        <f t="shared" si="64"/>
        <v>0</v>
      </c>
      <c r="J251" s="5">
        <f t="shared" si="65"/>
        <v>0</v>
      </c>
      <c r="K251" s="6"/>
      <c r="L251" s="28">
        <v>0</v>
      </c>
      <c r="M251" s="28">
        <v>0</v>
      </c>
      <c r="N251" s="28">
        <v>0</v>
      </c>
      <c r="O251" s="25">
        <v>0</v>
      </c>
      <c r="P251" s="22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>
        <f t="shared" si="66"/>
        <v>0</v>
      </c>
      <c r="AA251">
        <f t="shared" si="67"/>
        <v>0</v>
      </c>
      <c r="AB251" s="13">
        <f t="shared" si="84"/>
        <v>0</v>
      </c>
      <c r="AC251" s="13">
        <f t="shared" si="68"/>
        <v>0</v>
      </c>
      <c r="AD251" s="13">
        <f t="shared" si="69"/>
        <v>0</v>
      </c>
      <c r="AE251" s="9">
        <f t="shared" si="70"/>
        <v>0</v>
      </c>
      <c r="AF251" s="13">
        <f t="shared" si="71"/>
        <v>0</v>
      </c>
      <c r="AG251">
        <f t="shared" si="72"/>
        <v>0</v>
      </c>
      <c r="AH251" s="9">
        <f>ROUND(IF(K251=3%,$J$359*#REF!,0),0)</f>
        <v>0</v>
      </c>
      <c r="AI251" s="9">
        <f t="shared" si="73"/>
        <v>0</v>
      </c>
      <c r="AJ251" s="9">
        <f t="shared" si="74"/>
        <v>0</v>
      </c>
      <c r="AK251" s="9">
        <f t="shared" si="75"/>
        <v>0</v>
      </c>
      <c r="AL251" s="11">
        <f t="shared" si="76"/>
        <v>0</v>
      </c>
      <c r="AM251" s="9">
        <f>IF(K251=3%,ROUND($J$361*#REF!,0),0)</f>
        <v>0</v>
      </c>
      <c r="AN251" s="14">
        <f t="shared" si="77"/>
        <v>0</v>
      </c>
      <c r="AO251" s="14">
        <f t="shared" si="78"/>
        <v>0</v>
      </c>
      <c r="AP251" s="9">
        <f t="shared" si="79"/>
        <v>0</v>
      </c>
      <c r="AQ251" s="14">
        <f t="shared" si="80"/>
        <v>0</v>
      </c>
      <c r="AR251" s="11">
        <f t="shared" si="81"/>
        <v>0</v>
      </c>
      <c r="AS251" s="14">
        <v>0</v>
      </c>
      <c r="AT251" s="9">
        <f t="shared" si="82"/>
        <v>0</v>
      </c>
    </row>
    <row r="252" spans="1:46" ht="12.75">
      <c r="A252">
        <v>250</v>
      </c>
      <c r="B252" s="7" t="s">
        <v>548</v>
      </c>
      <c r="C252" s="7" t="s">
        <v>9</v>
      </c>
      <c r="D252" s="3" t="s">
        <v>549</v>
      </c>
      <c r="F252" s="16"/>
      <c r="G252" s="16"/>
      <c r="H252" s="16"/>
      <c r="I252" s="4">
        <f t="shared" si="64"/>
        <v>0</v>
      </c>
      <c r="J252" s="5">
        <f t="shared" si="65"/>
        <v>0</v>
      </c>
      <c r="K252" s="6"/>
      <c r="L252" s="28">
        <v>0</v>
      </c>
      <c r="M252" s="28">
        <v>0</v>
      </c>
      <c r="N252" s="28">
        <v>0</v>
      </c>
      <c r="O252" s="25">
        <v>0</v>
      </c>
      <c r="P252" s="22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>
        <f t="shared" si="66"/>
        <v>0</v>
      </c>
      <c r="AA252">
        <f t="shared" si="67"/>
        <v>0</v>
      </c>
      <c r="AB252" s="13">
        <f t="shared" si="84"/>
        <v>0</v>
      </c>
      <c r="AC252" s="13">
        <f t="shared" si="68"/>
        <v>0</v>
      </c>
      <c r="AD252" s="13">
        <f t="shared" si="69"/>
        <v>0</v>
      </c>
      <c r="AE252" s="9">
        <f t="shared" si="70"/>
        <v>0</v>
      </c>
      <c r="AF252" s="13">
        <f t="shared" si="71"/>
        <v>0</v>
      </c>
      <c r="AG252">
        <f t="shared" si="72"/>
        <v>0</v>
      </c>
      <c r="AH252" s="9">
        <f>ROUND(IF(K252=3%,$J$359*#REF!,0),0)</f>
        <v>0</v>
      </c>
      <c r="AI252" s="9">
        <f t="shared" si="73"/>
        <v>0</v>
      </c>
      <c r="AJ252" s="9">
        <f t="shared" si="74"/>
        <v>0</v>
      </c>
      <c r="AK252" s="9">
        <f t="shared" si="75"/>
        <v>0</v>
      </c>
      <c r="AL252" s="11">
        <f t="shared" si="76"/>
        <v>0</v>
      </c>
      <c r="AM252" s="9">
        <f>IF(K252=3%,ROUND($J$361*#REF!,0),0)</f>
        <v>0</v>
      </c>
      <c r="AN252" s="14">
        <f t="shared" si="77"/>
        <v>0</v>
      </c>
      <c r="AO252" s="14">
        <f t="shared" si="78"/>
        <v>0</v>
      </c>
      <c r="AP252" s="9">
        <f t="shared" si="79"/>
        <v>0</v>
      </c>
      <c r="AQ252" s="14">
        <f t="shared" si="80"/>
        <v>0</v>
      </c>
      <c r="AR252" s="11">
        <f t="shared" si="81"/>
        <v>0</v>
      </c>
      <c r="AS252" s="14">
        <v>0</v>
      </c>
      <c r="AT252" s="9">
        <f t="shared" si="82"/>
        <v>0</v>
      </c>
    </row>
    <row r="253" spans="1:46" ht="12.75">
      <c r="A253">
        <v>251</v>
      </c>
      <c r="B253" s="7" t="s">
        <v>550</v>
      </c>
      <c r="C253" s="7" t="s">
        <v>9</v>
      </c>
      <c r="D253" s="3" t="s">
        <v>551</v>
      </c>
      <c r="F253" s="16"/>
      <c r="G253" s="16"/>
      <c r="H253" s="16"/>
      <c r="I253" s="4">
        <f t="shared" si="64"/>
        <v>0</v>
      </c>
      <c r="J253" s="5">
        <f t="shared" si="65"/>
        <v>0</v>
      </c>
      <c r="K253" s="6"/>
      <c r="L253" s="28">
        <v>0</v>
      </c>
      <c r="M253" s="28">
        <v>0</v>
      </c>
      <c r="N253" s="28">
        <v>0</v>
      </c>
      <c r="O253" s="25">
        <v>0</v>
      </c>
      <c r="P253" s="22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>
        <f t="shared" si="66"/>
        <v>0</v>
      </c>
      <c r="AA253">
        <f t="shared" si="67"/>
        <v>0</v>
      </c>
      <c r="AB253" s="13">
        <f t="shared" si="84"/>
        <v>0</v>
      </c>
      <c r="AC253" s="13">
        <f t="shared" si="68"/>
        <v>0</v>
      </c>
      <c r="AD253" s="13">
        <f t="shared" si="69"/>
        <v>0</v>
      </c>
      <c r="AE253" s="9">
        <f t="shared" si="70"/>
        <v>0</v>
      </c>
      <c r="AF253" s="13">
        <f t="shared" si="71"/>
        <v>0</v>
      </c>
      <c r="AG253">
        <f t="shared" si="72"/>
        <v>0</v>
      </c>
      <c r="AH253" s="9">
        <f>ROUND(IF(K253=3%,$J$359*#REF!,0),0)</f>
        <v>0</v>
      </c>
      <c r="AI253" s="9">
        <f t="shared" si="73"/>
        <v>0</v>
      </c>
      <c r="AJ253" s="9">
        <f t="shared" si="74"/>
        <v>0</v>
      </c>
      <c r="AK253" s="9">
        <f t="shared" si="75"/>
        <v>0</v>
      </c>
      <c r="AL253" s="11">
        <f t="shared" si="76"/>
        <v>0</v>
      </c>
      <c r="AM253" s="9">
        <f>IF(K253=3%,ROUND($J$361*#REF!,0),0)</f>
        <v>0</v>
      </c>
      <c r="AN253" s="14">
        <f t="shared" si="77"/>
        <v>0</v>
      </c>
      <c r="AO253" s="14">
        <f t="shared" si="78"/>
        <v>0</v>
      </c>
      <c r="AP253" s="9">
        <f t="shared" si="79"/>
        <v>0</v>
      </c>
      <c r="AQ253" s="14">
        <f t="shared" si="80"/>
        <v>0</v>
      </c>
      <c r="AR253" s="11">
        <f t="shared" si="81"/>
        <v>0</v>
      </c>
      <c r="AS253" s="14">
        <v>0</v>
      </c>
      <c r="AT253" s="9">
        <f t="shared" si="82"/>
        <v>0</v>
      </c>
    </row>
    <row r="254" spans="1:46" ht="12.75">
      <c r="A254">
        <v>252</v>
      </c>
      <c r="B254" s="7" t="s">
        <v>91</v>
      </c>
      <c r="C254" s="7" t="s">
        <v>9</v>
      </c>
      <c r="D254" s="3" t="s">
        <v>92</v>
      </c>
      <c r="E254">
        <v>2003</v>
      </c>
      <c r="F254" s="17">
        <v>427029.29</v>
      </c>
      <c r="G254" s="17">
        <v>6494.05</v>
      </c>
      <c r="H254" s="17">
        <v>260.98</v>
      </c>
      <c r="I254" s="4">
        <f t="shared" si="64"/>
        <v>420274.26</v>
      </c>
      <c r="J254" s="5">
        <f t="shared" si="65"/>
        <v>420274</v>
      </c>
      <c r="K254" s="6">
        <v>0.03</v>
      </c>
      <c r="L254" s="28">
        <v>112750</v>
      </c>
      <c r="M254" s="28">
        <v>28309</v>
      </c>
      <c r="N254" s="28">
        <v>16535</v>
      </c>
      <c r="O254" s="25">
        <v>157694</v>
      </c>
      <c r="P254" s="22">
        <v>0.375</v>
      </c>
      <c r="Q254" s="9">
        <v>299695</v>
      </c>
      <c r="R254" s="9">
        <v>330388</v>
      </c>
      <c r="S254" s="9">
        <v>342760</v>
      </c>
      <c r="T254" s="9">
        <v>319086</v>
      </c>
      <c r="U254" s="9">
        <v>325227</v>
      </c>
      <c r="V254" s="9">
        <v>189570</v>
      </c>
      <c r="W254" s="9">
        <v>149668</v>
      </c>
      <c r="X254" s="9">
        <v>156398</v>
      </c>
      <c r="Y254" s="9">
        <v>157694</v>
      </c>
      <c r="Z254">
        <f t="shared" si="66"/>
        <v>26.83</v>
      </c>
      <c r="AA254" t="e">
        <f t="shared" si="67"/>
        <v>#REF!</v>
      </c>
      <c r="AB254" s="13">
        <f t="shared" si="84"/>
        <v>112750.09396</v>
      </c>
      <c r="AC254" s="13">
        <f t="shared" si="68"/>
        <v>112750.09396</v>
      </c>
      <c r="AD254" s="13">
        <f t="shared" si="69"/>
        <v>0.09395999999833293</v>
      </c>
      <c r="AE254" s="9">
        <f t="shared" si="70"/>
        <v>112750</v>
      </c>
      <c r="AF254" s="13">
        <f t="shared" si="71"/>
        <v>-0.09395999999833293</v>
      </c>
      <c r="AG254">
        <f t="shared" si="72"/>
        <v>26.83</v>
      </c>
      <c r="AH254" s="9" t="e">
        <f>ROUND(IF(K254=3%,$J$359*#REF!,0),0)</f>
        <v>#REF!</v>
      </c>
      <c r="AI254" s="9" t="e">
        <f t="shared" si="73"/>
        <v>#REF!</v>
      </c>
      <c r="AJ254" s="9" t="e">
        <f t="shared" si="74"/>
        <v>#REF!</v>
      </c>
      <c r="AK254" s="9" t="e">
        <f t="shared" si="75"/>
        <v>#REF!</v>
      </c>
      <c r="AL254" s="11" t="e">
        <f t="shared" si="76"/>
        <v>#REF!</v>
      </c>
      <c r="AM254" s="9" t="e">
        <f>IF(K254=3%,ROUND($J$361*#REF!,0),0)</f>
        <v>#REF!</v>
      </c>
      <c r="AN254" s="14" t="e">
        <f t="shared" si="77"/>
        <v>#REF!</v>
      </c>
      <c r="AO254" s="14" t="e">
        <f t="shared" si="78"/>
        <v>#REF!</v>
      </c>
      <c r="AP254" s="9" t="e">
        <f t="shared" si="79"/>
        <v>#REF!</v>
      </c>
      <c r="AQ254" s="14" t="e">
        <f t="shared" si="80"/>
        <v>#REF!</v>
      </c>
      <c r="AR254" s="11" t="e">
        <f t="shared" si="81"/>
        <v>#REF!</v>
      </c>
      <c r="AS254" s="14">
        <v>100</v>
      </c>
      <c r="AT254" s="9" t="e">
        <f t="shared" si="82"/>
        <v>#REF!</v>
      </c>
    </row>
    <row r="255" spans="1:46" ht="12.75">
      <c r="A255">
        <v>253</v>
      </c>
      <c r="B255" s="7" t="s">
        <v>552</v>
      </c>
      <c r="C255" s="7" t="s">
        <v>9</v>
      </c>
      <c r="D255" s="3" t="s">
        <v>553</v>
      </c>
      <c r="F255" s="16"/>
      <c r="G255" s="16"/>
      <c r="H255" s="16"/>
      <c r="I255" s="4">
        <f t="shared" si="64"/>
        <v>0</v>
      </c>
      <c r="J255" s="5">
        <f t="shared" si="65"/>
        <v>0</v>
      </c>
      <c r="K255" s="6"/>
      <c r="L255" s="28">
        <v>0</v>
      </c>
      <c r="M255" s="28">
        <v>0</v>
      </c>
      <c r="N255" s="28">
        <v>0</v>
      </c>
      <c r="O255" s="25">
        <v>0</v>
      </c>
      <c r="P255" s="22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>
        <f t="shared" si="66"/>
        <v>0</v>
      </c>
      <c r="AA255">
        <f t="shared" si="67"/>
        <v>0</v>
      </c>
      <c r="AB255" s="13">
        <f t="shared" si="84"/>
        <v>0</v>
      </c>
      <c r="AC255" s="13">
        <f t="shared" si="68"/>
        <v>0</v>
      </c>
      <c r="AD255" s="13">
        <f t="shared" si="69"/>
        <v>0</v>
      </c>
      <c r="AE255" s="9">
        <f t="shared" si="70"/>
        <v>0</v>
      </c>
      <c r="AF255" s="13">
        <f t="shared" si="71"/>
        <v>0</v>
      </c>
      <c r="AG255">
        <f t="shared" si="72"/>
        <v>0</v>
      </c>
      <c r="AH255" s="9">
        <f>ROUND(IF(K255=3%,$J$359*#REF!,0),0)</f>
        <v>0</v>
      </c>
      <c r="AI255" s="9">
        <f t="shared" si="73"/>
        <v>0</v>
      </c>
      <c r="AJ255" s="9">
        <f t="shared" si="74"/>
        <v>0</v>
      </c>
      <c r="AK255" s="9">
        <f t="shared" si="75"/>
        <v>0</v>
      </c>
      <c r="AL255" s="11">
        <f t="shared" si="76"/>
        <v>0</v>
      </c>
      <c r="AM255" s="9">
        <f>IF(K255=3%,ROUND($J$361*#REF!,0),0)</f>
        <v>0</v>
      </c>
      <c r="AN255" s="14">
        <f t="shared" si="77"/>
        <v>0</v>
      </c>
      <c r="AO255" s="14">
        <f t="shared" si="78"/>
        <v>0</v>
      </c>
      <c r="AP255" s="9">
        <f t="shared" si="79"/>
        <v>0</v>
      </c>
      <c r="AQ255" s="14">
        <f t="shared" si="80"/>
        <v>0</v>
      </c>
      <c r="AR255" s="11">
        <f t="shared" si="81"/>
        <v>0</v>
      </c>
      <c r="AS255" s="14">
        <v>0</v>
      </c>
      <c r="AT255" s="9">
        <f t="shared" si="82"/>
        <v>0</v>
      </c>
    </row>
    <row r="256" spans="1:46" ht="12.75">
      <c r="A256">
        <v>254</v>
      </c>
      <c r="B256" s="7" t="s">
        <v>93</v>
      </c>
      <c r="C256" s="7" t="s">
        <v>9</v>
      </c>
      <c r="D256" s="3" t="s">
        <v>94</v>
      </c>
      <c r="E256">
        <v>2002</v>
      </c>
      <c r="F256" s="17">
        <v>343501.5</v>
      </c>
      <c r="G256" s="17">
        <v>6949.2</v>
      </c>
      <c r="H256" s="17">
        <v>86.81</v>
      </c>
      <c r="I256" s="4">
        <f t="shared" si="64"/>
        <v>336465.49</v>
      </c>
      <c r="J256" s="5">
        <f t="shared" si="65"/>
        <v>336465</v>
      </c>
      <c r="K256" s="6">
        <v>0.03</v>
      </c>
      <c r="L256" s="28">
        <v>90266</v>
      </c>
      <c r="M256" s="28">
        <v>40441</v>
      </c>
      <c r="N256" s="28">
        <v>23622</v>
      </c>
      <c r="O256" s="25">
        <v>154453</v>
      </c>
      <c r="P256" s="22">
        <v>0.4587</v>
      </c>
      <c r="Q256" s="9">
        <v>226855</v>
      </c>
      <c r="R256" s="9">
        <v>238895</v>
      </c>
      <c r="S256" s="9">
        <v>256382</v>
      </c>
      <c r="T256" s="9">
        <v>264974</v>
      </c>
      <c r="U256" s="9">
        <v>289340.99</v>
      </c>
      <c r="V256" s="9">
        <v>184847</v>
      </c>
      <c r="W256" s="9">
        <v>148279</v>
      </c>
      <c r="X256" s="9">
        <v>149683</v>
      </c>
      <c r="Y256" s="9">
        <v>154453</v>
      </c>
      <c r="Z256">
        <f t="shared" si="66"/>
        <v>26.83</v>
      </c>
      <c r="AA256" t="e">
        <f t="shared" si="67"/>
        <v>#REF!</v>
      </c>
      <c r="AB256" s="13">
        <f t="shared" si="84"/>
        <v>90266.0178</v>
      </c>
      <c r="AC256" s="13">
        <f t="shared" si="68"/>
        <v>90266.0178</v>
      </c>
      <c r="AD256" s="13">
        <f t="shared" si="69"/>
        <v>0.01780000000144355</v>
      </c>
      <c r="AE256" s="9">
        <f t="shared" si="70"/>
        <v>90266</v>
      </c>
      <c r="AF256" s="13">
        <f t="shared" si="71"/>
        <v>-0.01780000000144355</v>
      </c>
      <c r="AG256">
        <f t="shared" si="72"/>
        <v>26.83</v>
      </c>
      <c r="AH256" s="9" t="e">
        <f>ROUND(IF(K256=3%,$J$359*#REF!,0),0)</f>
        <v>#REF!</v>
      </c>
      <c r="AI256" s="9" t="e">
        <f t="shared" si="73"/>
        <v>#REF!</v>
      </c>
      <c r="AJ256" s="9" t="e">
        <f t="shared" si="74"/>
        <v>#REF!</v>
      </c>
      <c r="AK256" s="9" t="e">
        <f t="shared" si="75"/>
        <v>#REF!</v>
      </c>
      <c r="AL256" s="11" t="e">
        <f t="shared" si="76"/>
        <v>#REF!</v>
      </c>
      <c r="AM256" s="9" t="e">
        <f>IF(K256=3%,ROUND($J$361*#REF!,0),0)</f>
        <v>#REF!</v>
      </c>
      <c r="AN256" s="14" t="e">
        <f t="shared" si="77"/>
        <v>#REF!</v>
      </c>
      <c r="AO256" s="14" t="e">
        <f t="shared" si="78"/>
        <v>#REF!</v>
      </c>
      <c r="AP256" s="9" t="e">
        <f t="shared" si="79"/>
        <v>#REF!</v>
      </c>
      <c r="AQ256" s="14" t="e">
        <f t="shared" si="80"/>
        <v>#REF!</v>
      </c>
      <c r="AR256" s="11" t="e">
        <f t="shared" si="81"/>
        <v>#REF!</v>
      </c>
      <c r="AS256" s="14">
        <v>124</v>
      </c>
      <c r="AT256" s="9" t="e">
        <f t="shared" si="82"/>
        <v>#REF!</v>
      </c>
    </row>
    <row r="257" spans="1:46" ht="12.75">
      <c r="A257">
        <v>255</v>
      </c>
      <c r="B257" s="7" t="s">
        <v>554</v>
      </c>
      <c r="C257" s="7" t="s">
        <v>9</v>
      </c>
      <c r="D257" s="3" t="s">
        <v>555</v>
      </c>
      <c r="E257">
        <v>2010</v>
      </c>
      <c r="F257" s="17">
        <v>19091.75</v>
      </c>
      <c r="G257" s="17">
        <v>219.91</v>
      </c>
      <c r="H257" s="17">
        <v>0</v>
      </c>
      <c r="I257" s="4">
        <f t="shared" si="64"/>
        <v>18871.84</v>
      </c>
      <c r="J257" s="5">
        <f t="shared" si="65"/>
        <v>18872</v>
      </c>
      <c r="K257" s="6">
        <v>0.03</v>
      </c>
      <c r="L257" s="28">
        <v>5063</v>
      </c>
      <c r="M257" s="28">
        <v>13809</v>
      </c>
      <c r="N257" s="28">
        <v>0</v>
      </c>
      <c r="O257" s="25">
        <v>18872</v>
      </c>
      <c r="P257" s="22">
        <v>1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18586</v>
      </c>
      <c r="X257" s="9">
        <v>18709</v>
      </c>
      <c r="Y257" s="9">
        <v>18872</v>
      </c>
      <c r="Z257">
        <f t="shared" si="66"/>
        <v>26.83</v>
      </c>
      <c r="AA257" t="e">
        <f t="shared" si="67"/>
        <v>#REF!</v>
      </c>
      <c r="AB257" s="13">
        <f t="shared" si="84"/>
        <v>5062.93459</v>
      </c>
      <c r="AC257" s="13">
        <f t="shared" si="68"/>
        <v>5062.93459</v>
      </c>
      <c r="AD257" s="13">
        <f t="shared" si="69"/>
        <v>-0.06541000000015629</v>
      </c>
      <c r="AE257" s="9">
        <f t="shared" si="70"/>
        <v>5063</v>
      </c>
      <c r="AF257" s="13">
        <f t="shared" si="71"/>
        <v>0.06541000000015629</v>
      </c>
      <c r="AG257">
        <f t="shared" si="72"/>
        <v>26.83</v>
      </c>
      <c r="AH257" s="9" t="e">
        <f>ROUND(IF(K257=3%,$J$359*#REF!,0),0)</f>
        <v>#REF!</v>
      </c>
      <c r="AI257" s="9" t="e">
        <f t="shared" si="73"/>
        <v>#REF!</v>
      </c>
      <c r="AJ257" s="9" t="e">
        <f t="shared" si="74"/>
        <v>#REF!</v>
      </c>
      <c r="AK257" s="9" t="e">
        <f t="shared" si="75"/>
        <v>#REF!</v>
      </c>
      <c r="AL257" s="11" t="e">
        <f t="shared" si="76"/>
        <v>#REF!</v>
      </c>
      <c r="AM257" s="9" t="e">
        <f>IF(K257=3%,ROUND($J$361*#REF!,0),0)</f>
        <v>#REF!</v>
      </c>
      <c r="AN257" s="14" t="e">
        <f t="shared" si="77"/>
        <v>#REF!</v>
      </c>
      <c r="AO257" s="14" t="e">
        <f t="shared" si="78"/>
        <v>#REF!</v>
      </c>
      <c r="AP257" s="9" t="e">
        <f t="shared" si="79"/>
        <v>#REF!</v>
      </c>
      <c r="AQ257" s="14" t="e">
        <f t="shared" si="80"/>
        <v>#REF!</v>
      </c>
      <c r="AR257" s="11" t="e">
        <f t="shared" si="81"/>
        <v>#REF!</v>
      </c>
      <c r="AS257" s="14">
        <v>0</v>
      </c>
      <c r="AT257" s="9" t="e">
        <f t="shared" si="82"/>
        <v>#REF!</v>
      </c>
    </row>
    <row r="258" spans="1:46" ht="12.75">
      <c r="A258">
        <v>256</v>
      </c>
      <c r="B258" s="7" t="s">
        <v>556</v>
      </c>
      <c r="C258" s="7" t="s">
        <v>9</v>
      </c>
      <c r="D258" s="3" t="s">
        <v>557</v>
      </c>
      <c r="F258" s="16"/>
      <c r="G258" s="16"/>
      <c r="H258" s="16"/>
      <c r="I258" s="4">
        <f t="shared" si="64"/>
        <v>0</v>
      </c>
      <c r="J258" s="5">
        <f t="shared" si="65"/>
        <v>0</v>
      </c>
      <c r="K258" s="6"/>
      <c r="L258" s="28">
        <v>0</v>
      </c>
      <c r="M258" s="28">
        <v>0</v>
      </c>
      <c r="N258" s="28">
        <v>0</v>
      </c>
      <c r="O258" s="25">
        <v>0</v>
      </c>
      <c r="P258" s="22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>
        <f t="shared" si="66"/>
        <v>0</v>
      </c>
      <c r="AA258">
        <f t="shared" si="67"/>
        <v>0</v>
      </c>
      <c r="AB258" s="13">
        <f t="shared" si="84"/>
        <v>0</v>
      </c>
      <c r="AC258" s="13">
        <f t="shared" si="68"/>
        <v>0</v>
      </c>
      <c r="AD258" s="13">
        <f t="shared" si="69"/>
        <v>0</v>
      </c>
      <c r="AE258" s="9">
        <f t="shared" si="70"/>
        <v>0</v>
      </c>
      <c r="AF258" s="13">
        <f t="shared" si="71"/>
        <v>0</v>
      </c>
      <c r="AG258">
        <f t="shared" si="72"/>
        <v>0</v>
      </c>
      <c r="AH258" s="9">
        <f>ROUND(IF(K258=3%,$J$359*#REF!,0),0)</f>
        <v>0</v>
      </c>
      <c r="AI258" s="9">
        <f t="shared" si="73"/>
        <v>0</v>
      </c>
      <c r="AJ258" s="9">
        <f t="shared" si="74"/>
        <v>0</v>
      </c>
      <c r="AK258" s="9">
        <f t="shared" si="75"/>
        <v>0</v>
      </c>
      <c r="AL258" s="11">
        <f t="shared" si="76"/>
        <v>0</v>
      </c>
      <c r="AM258" s="9">
        <f>IF(K258=3%,ROUND($J$361*#REF!,0),0)</f>
        <v>0</v>
      </c>
      <c r="AN258" s="14">
        <f t="shared" si="77"/>
        <v>0</v>
      </c>
      <c r="AO258" s="14">
        <f t="shared" si="78"/>
        <v>0</v>
      </c>
      <c r="AP258" s="9">
        <f t="shared" si="79"/>
        <v>0</v>
      </c>
      <c r="AQ258" s="14">
        <f t="shared" si="80"/>
        <v>0</v>
      </c>
      <c r="AR258" s="11">
        <f t="shared" si="81"/>
        <v>0</v>
      </c>
      <c r="AS258" s="14">
        <v>0</v>
      </c>
      <c r="AT258" s="9">
        <f t="shared" si="82"/>
        <v>0</v>
      </c>
    </row>
    <row r="259" spans="1:46" ht="12.75">
      <c r="A259">
        <v>257</v>
      </c>
      <c r="B259" s="7" t="s">
        <v>558</v>
      </c>
      <c r="C259" s="7" t="s">
        <v>9</v>
      </c>
      <c r="D259" s="3" t="s">
        <v>559</v>
      </c>
      <c r="F259" s="16"/>
      <c r="G259" s="16"/>
      <c r="H259" s="16"/>
      <c r="I259" s="4">
        <f aca="true" t="shared" si="85" ref="I259:I322">F259-G259-H259</f>
        <v>0</v>
      </c>
      <c r="J259" s="5">
        <f aca="true" t="shared" si="86" ref="J259:J322">ROUND(I259,0)</f>
        <v>0</v>
      </c>
      <c r="K259" s="6"/>
      <c r="L259" s="28">
        <v>0</v>
      </c>
      <c r="M259" s="28">
        <v>0</v>
      </c>
      <c r="N259" s="28">
        <v>0</v>
      </c>
      <c r="O259" s="25">
        <v>0</v>
      </c>
      <c r="P259" s="22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>
        <f aca="true" t="shared" si="87" ref="Z259:Z322">AG259</f>
        <v>0</v>
      </c>
      <c r="AA259">
        <f aca="true" t="shared" si="88" ref="AA259:AA322">AR259</f>
        <v>0</v>
      </c>
      <c r="AB259" s="13">
        <f t="shared" si="84"/>
        <v>0</v>
      </c>
      <c r="AC259" s="13">
        <f aca="true" t="shared" si="89" ref="AC259:AC322">ROUND(($J$357/$J$355)*J259,5)</f>
        <v>0</v>
      </c>
      <c r="AD259" s="13">
        <f aca="true" t="shared" si="90" ref="AD259:AD322">AC259-AE259</f>
        <v>0</v>
      </c>
      <c r="AE259" s="9">
        <f aca="true" t="shared" si="91" ref="AE259:AE322">ROUND(AB259,0)</f>
        <v>0</v>
      </c>
      <c r="AF259" s="13">
        <f aca="true" t="shared" si="92" ref="AF259:AF322">AE259-AB259</f>
        <v>0</v>
      </c>
      <c r="AG259">
        <f aca="true" t="shared" si="93" ref="AG259:AG322">IF(AE259&gt;0,ROUND((AE259/J259)*100,2),0)</f>
        <v>0</v>
      </c>
      <c r="AH259" s="9">
        <f>ROUND(IF(K259=3%,$J$359*#REF!,0),0)</f>
        <v>0</v>
      </c>
      <c r="AI259" s="9">
        <f aca="true" t="shared" si="94" ref="AI259:AI322">AH259+AE259</f>
        <v>0</v>
      </c>
      <c r="AJ259" s="9">
        <f aca="true" t="shared" si="95" ref="AJ259:AJ322">IF(AI259&gt;J259,J259-AE259,AH259)</f>
        <v>0</v>
      </c>
      <c r="AK259" s="9">
        <f aca="true" t="shared" si="96" ref="AK259:AK322">AE259+AJ259</f>
        <v>0</v>
      </c>
      <c r="AL259" s="11">
        <f aca="true" t="shared" si="97" ref="AL259:AL322">IF(J259&gt;0,ROUND(AK259/J259*100,2),0)</f>
        <v>0</v>
      </c>
      <c r="AM259" s="9">
        <f>IF(K259=3%,ROUND($J$361*#REF!,0),0)</f>
        <v>0</v>
      </c>
      <c r="AN259" s="14">
        <f aca="true" t="shared" si="98" ref="AN259:AN322">AK259+AM259</f>
        <v>0</v>
      </c>
      <c r="AO259" s="14">
        <f aca="true" t="shared" si="99" ref="AO259:AO322">IF(AN259&gt;J259,J259-AK259,AM259)</f>
        <v>0</v>
      </c>
      <c r="AP259" s="9">
        <f aca="true" t="shared" si="100" ref="AP259:AP322">AK259+AO259</f>
        <v>0</v>
      </c>
      <c r="AQ259" s="14">
        <f aca="true" t="shared" si="101" ref="AQ259:AQ322">IF(AP259&gt;J259,1,0)</f>
        <v>0</v>
      </c>
      <c r="AR259" s="11">
        <f aca="true" t="shared" si="102" ref="AR259:AR322">IF(AP259&gt;0,ROUND(AP259/J259*100,2),0)</f>
        <v>0</v>
      </c>
      <c r="AS259" s="14">
        <v>0</v>
      </c>
      <c r="AT259" s="9">
        <f t="shared" si="82"/>
        <v>0</v>
      </c>
    </row>
    <row r="260" spans="1:46" ht="12.75">
      <c r="A260">
        <v>258</v>
      </c>
      <c r="B260" s="7" t="s">
        <v>560</v>
      </c>
      <c r="C260" s="7" t="s">
        <v>9</v>
      </c>
      <c r="D260" s="3" t="s">
        <v>561</v>
      </c>
      <c r="F260" s="16"/>
      <c r="G260" s="16"/>
      <c r="H260" s="16"/>
      <c r="I260" s="4">
        <f t="shared" si="85"/>
        <v>0</v>
      </c>
      <c r="J260" s="5">
        <f t="shared" si="86"/>
        <v>0</v>
      </c>
      <c r="K260" s="6"/>
      <c r="L260" s="28">
        <v>0</v>
      </c>
      <c r="M260" s="28">
        <v>0</v>
      </c>
      <c r="N260" s="28">
        <v>0</v>
      </c>
      <c r="O260" s="25">
        <v>0</v>
      </c>
      <c r="P260" s="22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>
        <f t="shared" si="87"/>
        <v>0</v>
      </c>
      <c r="AA260">
        <f t="shared" si="88"/>
        <v>0</v>
      </c>
      <c r="AB260" s="13">
        <f t="shared" si="84"/>
        <v>0</v>
      </c>
      <c r="AC260" s="13">
        <f t="shared" si="89"/>
        <v>0</v>
      </c>
      <c r="AD260" s="13">
        <f t="shared" si="90"/>
        <v>0</v>
      </c>
      <c r="AE260" s="9">
        <f t="shared" si="91"/>
        <v>0</v>
      </c>
      <c r="AF260" s="13">
        <f t="shared" si="92"/>
        <v>0</v>
      </c>
      <c r="AG260">
        <f t="shared" si="93"/>
        <v>0</v>
      </c>
      <c r="AH260" s="9">
        <f>ROUND(IF(K260=3%,$J$359*#REF!,0),0)</f>
        <v>0</v>
      </c>
      <c r="AI260" s="9">
        <f t="shared" si="94"/>
        <v>0</v>
      </c>
      <c r="AJ260" s="9">
        <f t="shared" si="95"/>
        <v>0</v>
      </c>
      <c r="AK260" s="9">
        <f t="shared" si="96"/>
        <v>0</v>
      </c>
      <c r="AL260" s="11">
        <f t="shared" si="97"/>
        <v>0</v>
      </c>
      <c r="AM260" s="9">
        <f>IF(K260=3%,ROUND($J$361*#REF!,0),0)</f>
        <v>0</v>
      </c>
      <c r="AN260" s="14">
        <f t="shared" si="98"/>
        <v>0</v>
      </c>
      <c r="AO260" s="14">
        <f t="shared" si="99"/>
        <v>0</v>
      </c>
      <c r="AP260" s="9">
        <f t="shared" si="100"/>
        <v>0</v>
      </c>
      <c r="AQ260" s="14">
        <f t="shared" si="101"/>
        <v>0</v>
      </c>
      <c r="AR260" s="11">
        <f t="shared" si="102"/>
        <v>0</v>
      </c>
      <c r="AS260" s="14">
        <v>0</v>
      </c>
      <c r="AT260" s="9">
        <f aca="true" t="shared" si="103" ref="AT260:AT323">AP260+AS260</f>
        <v>0</v>
      </c>
    </row>
    <row r="261" spans="1:46" ht="12.75">
      <c r="A261">
        <v>259</v>
      </c>
      <c r="B261" s="7" t="s">
        <v>562</v>
      </c>
      <c r="C261" s="7" t="s">
        <v>9</v>
      </c>
      <c r="D261" s="3" t="s">
        <v>563</v>
      </c>
      <c r="F261" s="16"/>
      <c r="G261" s="16"/>
      <c r="H261" s="16"/>
      <c r="I261" s="4">
        <f t="shared" si="85"/>
        <v>0</v>
      </c>
      <c r="J261" s="5">
        <f t="shared" si="86"/>
        <v>0</v>
      </c>
      <c r="K261" s="6"/>
      <c r="L261" s="28">
        <v>0</v>
      </c>
      <c r="M261" s="28">
        <v>0</v>
      </c>
      <c r="N261" s="28">
        <v>0</v>
      </c>
      <c r="O261" s="25">
        <v>0</v>
      </c>
      <c r="P261" s="22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>
        <f t="shared" si="87"/>
        <v>0</v>
      </c>
      <c r="AA261">
        <f t="shared" si="88"/>
        <v>0</v>
      </c>
      <c r="AB261" s="13">
        <f t="shared" si="84"/>
        <v>0</v>
      </c>
      <c r="AC261" s="13">
        <f t="shared" si="89"/>
        <v>0</v>
      </c>
      <c r="AD261" s="13">
        <f t="shared" si="90"/>
        <v>0</v>
      </c>
      <c r="AE261" s="9">
        <f t="shared" si="91"/>
        <v>0</v>
      </c>
      <c r="AF261" s="13">
        <f t="shared" si="92"/>
        <v>0</v>
      </c>
      <c r="AG261">
        <f t="shared" si="93"/>
        <v>0</v>
      </c>
      <c r="AH261" s="9">
        <f>ROUND(IF(K261=3%,$J$359*#REF!,0),0)</f>
        <v>0</v>
      </c>
      <c r="AI261" s="9">
        <f t="shared" si="94"/>
        <v>0</v>
      </c>
      <c r="AJ261" s="9">
        <f t="shared" si="95"/>
        <v>0</v>
      </c>
      <c r="AK261" s="9">
        <f t="shared" si="96"/>
        <v>0</v>
      </c>
      <c r="AL261" s="11">
        <f t="shared" si="97"/>
        <v>0</v>
      </c>
      <c r="AM261" s="9">
        <f>IF(K261=3%,ROUND($J$361*#REF!,0),0)</f>
        <v>0</v>
      </c>
      <c r="AN261" s="14">
        <f t="shared" si="98"/>
        <v>0</v>
      </c>
      <c r="AO261" s="14">
        <f t="shared" si="99"/>
        <v>0</v>
      </c>
      <c r="AP261" s="9">
        <f t="shared" si="100"/>
        <v>0</v>
      </c>
      <c r="AQ261" s="14">
        <f t="shared" si="101"/>
        <v>0</v>
      </c>
      <c r="AR261" s="11">
        <f t="shared" si="102"/>
        <v>0</v>
      </c>
      <c r="AS261" s="14">
        <v>0</v>
      </c>
      <c r="AT261" s="9">
        <f t="shared" si="103"/>
        <v>0</v>
      </c>
    </row>
    <row r="262" spans="1:46" ht="12.75">
      <c r="A262">
        <v>260</v>
      </c>
      <c r="B262" s="7" t="s">
        <v>564</v>
      </c>
      <c r="C262" s="7" t="s">
        <v>9</v>
      </c>
      <c r="D262" s="3" t="s">
        <v>565</v>
      </c>
      <c r="F262" s="16"/>
      <c r="G262" s="16"/>
      <c r="H262" s="16"/>
      <c r="I262" s="4">
        <f t="shared" si="85"/>
        <v>0</v>
      </c>
      <c r="J262" s="5">
        <f t="shared" si="86"/>
        <v>0</v>
      </c>
      <c r="K262" s="6"/>
      <c r="L262" s="28">
        <v>0</v>
      </c>
      <c r="M262" s="28">
        <v>0</v>
      </c>
      <c r="N262" s="28">
        <v>0</v>
      </c>
      <c r="O262" s="25">
        <v>0</v>
      </c>
      <c r="P262" s="22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>
        <f t="shared" si="87"/>
        <v>0</v>
      </c>
      <c r="AA262">
        <f t="shared" si="88"/>
        <v>0</v>
      </c>
      <c r="AB262" s="13">
        <f t="shared" si="84"/>
        <v>0</v>
      </c>
      <c r="AC262" s="13">
        <f t="shared" si="89"/>
        <v>0</v>
      </c>
      <c r="AD262" s="13">
        <f t="shared" si="90"/>
        <v>0</v>
      </c>
      <c r="AE262" s="9">
        <f t="shared" si="91"/>
        <v>0</v>
      </c>
      <c r="AF262" s="13">
        <f t="shared" si="92"/>
        <v>0</v>
      </c>
      <c r="AG262">
        <f t="shared" si="93"/>
        <v>0</v>
      </c>
      <c r="AH262" s="9">
        <f>ROUND(IF(K262=3%,$J$359*#REF!,0),0)</f>
        <v>0</v>
      </c>
      <c r="AI262" s="9">
        <f t="shared" si="94"/>
        <v>0</v>
      </c>
      <c r="AJ262" s="9">
        <f t="shared" si="95"/>
        <v>0</v>
      </c>
      <c r="AK262" s="9">
        <f t="shared" si="96"/>
        <v>0</v>
      </c>
      <c r="AL262" s="11">
        <f t="shared" si="97"/>
        <v>0</v>
      </c>
      <c r="AM262" s="9">
        <f>IF(K262=3%,ROUND($J$361*#REF!,0),0)</f>
        <v>0</v>
      </c>
      <c r="AN262" s="14">
        <f t="shared" si="98"/>
        <v>0</v>
      </c>
      <c r="AO262" s="14">
        <f t="shared" si="99"/>
        <v>0</v>
      </c>
      <c r="AP262" s="9">
        <f t="shared" si="100"/>
        <v>0</v>
      </c>
      <c r="AQ262" s="14">
        <f t="shared" si="101"/>
        <v>0</v>
      </c>
      <c r="AR262" s="11">
        <f t="shared" si="102"/>
        <v>0</v>
      </c>
      <c r="AS262" s="14">
        <v>0</v>
      </c>
      <c r="AT262" s="9">
        <f t="shared" si="103"/>
        <v>0</v>
      </c>
    </row>
    <row r="263" spans="1:46" ht="12.75">
      <c r="A263">
        <v>261</v>
      </c>
      <c r="B263" s="7" t="s">
        <v>566</v>
      </c>
      <c r="C263" s="7" t="s">
        <v>9</v>
      </c>
      <c r="D263" s="3" t="s">
        <v>567</v>
      </c>
      <c r="E263">
        <v>2006</v>
      </c>
      <c r="F263" s="17">
        <v>1341287.81</v>
      </c>
      <c r="G263" s="17">
        <v>6787.41</v>
      </c>
      <c r="H263" s="17">
        <v>216.78</v>
      </c>
      <c r="I263" s="4">
        <f t="shared" si="85"/>
        <v>1334283.62</v>
      </c>
      <c r="J263" s="5">
        <f t="shared" si="86"/>
        <v>1334284</v>
      </c>
      <c r="K263" s="6">
        <v>0.03</v>
      </c>
      <c r="L263" s="28">
        <v>357958</v>
      </c>
      <c r="M263" s="28">
        <v>20221</v>
      </c>
      <c r="N263" s="28">
        <v>11811</v>
      </c>
      <c r="O263" s="25">
        <v>390124</v>
      </c>
      <c r="P263" s="22">
        <v>0.2923</v>
      </c>
      <c r="Q263" s="9">
        <v>0</v>
      </c>
      <c r="R263" s="9">
        <v>1042173</v>
      </c>
      <c r="S263" s="9">
        <v>1132717</v>
      </c>
      <c r="T263" s="9">
        <v>1176759</v>
      </c>
      <c r="U263" s="9">
        <v>872536</v>
      </c>
      <c r="V263" s="9">
        <v>472490</v>
      </c>
      <c r="W263" s="9">
        <v>373572</v>
      </c>
      <c r="X263" s="9">
        <v>376464</v>
      </c>
      <c r="Y263" s="9">
        <v>390124</v>
      </c>
      <c r="Z263">
        <f t="shared" si="87"/>
        <v>26.83</v>
      </c>
      <c r="AA263" t="e">
        <f t="shared" si="88"/>
        <v>#REF!</v>
      </c>
      <c r="AB263" s="13">
        <f t="shared" si="84"/>
        <v>357958.48987</v>
      </c>
      <c r="AC263" s="13">
        <f t="shared" si="89"/>
        <v>357958.48987</v>
      </c>
      <c r="AD263" s="13">
        <f t="shared" si="90"/>
        <v>0.48986999999033287</v>
      </c>
      <c r="AE263" s="9">
        <f t="shared" si="91"/>
        <v>357958</v>
      </c>
      <c r="AF263" s="13">
        <f t="shared" si="92"/>
        <v>-0.48986999999033287</v>
      </c>
      <c r="AG263">
        <f t="shared" si="93"/>
        <v>26.83</v>
      </c>
      <c r="AH263" s="9" t="e">
        <f>ROUND(IF(K263=3%,$J$359*#REF!,0),0)</f>
        <v>#REF!</v>
      </c>
      <c r="AI263" s="9" t="e">
        <f t="shared" si="94"/>
        <v>#REF!</v>
      </c>
      <c r="AJ263" s="9" t="e">
        <f t="shared" si="95"/>
        <v>#REF!</v>
      </c>
      <c r="AK263" s="9" t="e">
        <f t="shared" si="96"/>
        <v>#REF!</v>
      </c>
      <c r="AL263" s="11" t="e">
        <f t="shared" si="97"/>
        <v>#REF!</v>
      </c>
      <c r="AM263" s="9" t="e">
        <f>IF(K263=3%,ROUND($J$361*#REF!,0),0)</f>
        <v>#REF!</v>
      </c>
      <c r="AN263" s="14" t="e">
        <f t="shared" si="98"/>
        <v>#REF!</v>
      </c>
      <c r="AO263" s="14" t="e">
        <f t="shared" si="99"/>
        <v>#REF!</v>
      </c>
      <c r="AP263" s="9" t="e">
        <f t="shared" si="100"/>
        <v>#REF!</v>
      </c>
      <c r="AQ263" s="14" t="e">
        <f t="shared" si="101"/>
        <v>#REF!</v>
      </c>
      <c r="AR263" s="11" t="e">
        <f t="shared" si="102"/>
        <v>#REF!</v>
      </c>
      <c r="AS263" s="14">
        <v>134</v>
      </c>
      <c r="AT263" s="9" t="e">
        <f t="shared" si="103"/>
        <v>#REF!</v>
      </c>
    </row>
    <row r="264" spans="1:46" ht="12.75">
      <c r="A264">
        <v>262</v>
      </c>
      <c r="B264" s="7" t="s">
        <v>568</v>
      </c>
      <c r="C264" s="7" t="s">
        <v>9</v>
      </c>
      <c r="D264" s="3" t="s">
        <v>569</v>
      </c>
      <c r="F264" s="16"/>
      <c r="G264" s="16"/>
      <c r="H264" s="16"/>
      <c r="I264" s="4">
        <f t="shared" si="85"/>
        <v>0</v>
      </c>
      <c r="J264" s="5">
        <f t="shared" si="86"/>
        <v>0</v>
      </c>
      <c r="K264" s="6"/>
      <c r="L264" s="28">
        <v>0</v>
      </c>
      <c r="M264" s="28">
        <v>0</v>
      </c>
      <c r="N264" s="28">
        <v>0</v>
      </c>
      <c r="O264" s="25">
        <v>0</v>
      </c>
      <c r="P264" s="22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>
        <f t="shared" si="87"/>
        <v>0</v>
      </c>
      <c r="AA264">
        <f t="shared" si="88"/>
        <v>0</v>
      </c>
      <c r="AB264" s="13">
        <f t="shared" si="84"/>
        <v>0</v>
      </c>
      <c r="AC264" s="13">
        <f t="shared" si="89"/>
        <v>0</v>
      </c>
      <c r="AD264" s="13">
        <f t="shared" si="90"/>
        <v>0</v>
      </c>
      <c r="AE264" s="9">
        <f t="shared" si="91"/>
        <v>0</v>
      </c>
      <c r="AF264" s="13">
        <f t="shared" si="92"/>
        <v>0</v>
      </c>
      <c r="AG264">
        <f t="shared" si="93"/>
        <v>0</v>
      </c>
      <c r="AH264" s="9">
        <f>ROUND(IF(K264=3%,$J$359*#REF!,0),0)</f>
        <v>0</v>
      </c>
      <c r="AI264" s="9">
        <f t="shared" si="94"/>
        <v>0</v>
      </c>
      <c r="AJ264" s="9">
        <f t="shared" si="95"/>
        <v>0</v>
      </c>
      <c r="AK264" s="9">
        <f t="shared" si="96"/>
        <v>0</v>
      </c>
      <c r="AL264" s="11">
        <f t="shared" si="97"/>
        <v>0</v>
      </c>
      <c r="AM264" s="9">
        <f>IF(K264=3%,ROUND($J$361*#REF!,0),0)</f>
        <v>0</v>
      </c>
      <c r="AN264" s="14">
        <f t="shared" si="98"/>
        <v>0</v>
      </c>
      <c r="AO264" s="14">
        <f t="shared" si="99"/>
        <v>0</v>
      </c>
      <c r="AP264" s="9">
        <f t="shared" si="100"/>
        <v>0</v>
      </c>
      <c r="AQ264" s="14">
        <f t="shared" si="101"/>
        <v>0</v>
      </c>
      <c r="AR264" s="11">
        <f t="shared" si="102"/>
        <v>0</v>
      </c>
      <c r="AS264" s="14">
        <v>0</v>
      </c>
      <c r="AT264" s="9">
        <f t="shared" si="103"/>
        <v>0</v>
      </c>
    </row>
    <row r="265" spans="1:46" ht="12.75">
      <c r="A265">
        <v>263</v>
      </c>
      <c r="B265" s="7" t="s">
        <v>570</v>
      </c>
      <c r="C265" s="7" t="s">
        <v>9</v>
      </c>
      <c r="D265" s="3" t="s">
        <v>571</v>
      </c>
      <c r="F265" s="16"/>
      <c r="G265" s="16"/>
      <c r="H265" s="16"/>
      <c r="I265" s="4">
        <f t="shared" si="85"/>
        <v>0</v>
      </c>
      <c r="J265" s="5">
        <f t="shared" si="86"/>
        <v>0</v>
      </c>
      <c r="K265" s="6"/>
      <c r="L265" s="28">
        <v>0</v>
      </c>
      <c r="M265" s="28">
        <v>0</v>
      </c>
      <c r="N265" s="28">
        <v>0</v>
      </c>
      <c r="O265" s="25">
        <v>0</v>
      </c>
      <c r="P265" s="22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>
        <f t="shared" si="87"/>
        <v>0</v>
      </c>
      <c r="AA265">
        <f t="shared" si="88"/>
        <v>0</v>
      </c>
      <c r="AB265" s="13">
        <f t="shared" si="84"/>
        <v>0</v>
      </c>
      <c r="AC265" s="13">
        <f t="shared" si="89"/>
        <v>0</v>
      </c>
      <c r="AD265" s="13">
        <f t="shared" si="90"/>
        <v>0</v>
      </c>
      <c r="AE265" s="9">
        <f t="shared" si="91"/>
        <v>0</v>
      </c>
      <c r="AF265" s="13">
        <f t="shared" si="92"/>
        <v>0</v>
      </c>
      <c r="AG265">
        <f t="shared" si="93"/>
        <v>0</v>
      </c>
      <c r="AH265" s="9">
        <f>ROUND(IF(K265=3%,$J$359*#REF!,0),0)</f>
        <v>0</v>
      </c>
      <c r="AI265" s="9">
        <f t="shared" si="94"/>
        <v>0</v>
      </c>
      <c r="AJ265" s="9">
        <f t="shared" si="95"/>
        <v>0</v>
      </c>
      <c r="AK265" s="9">
        <f t="shared" si="96"/>
        <v>0</v>
      </c>
      <c r="AL265" s="11">
        <f t="shared" si="97"/>
        <v>0</v>
      </c>
      <c r="AM265" s="9">
        <f>IF(K265=3%,ROUND($J$361*#REF!,0),0)</f>
        <v>0</v>
      </c>
      <c r="AN265" s="14">
        <f t="shared" si="98"/>
        <v>0</v>
      </c>
      <c r="AO265" s="14">
        <f t="shared" si="99"/>
        <v>0</v>
      </c>
      <c r="AP265" s="9">
        <f t="shared" si="100"/>
        <v>0</v>
      </c>
      <c r="AQ265" s="14">
        <f t="shared" si="101"/>
        <v>0</v>
      </c>
      <c r="AR265" s="11">
        <f t="shared" si="102"/>
        <v>0</v>
      </c>
      <c r="AS265" s="14">
        <v>0</v>
      </c>
      <c r="AT265" s="9">
        <f t="shared" si="103"/>
        <v>0</v>
      </c>
    </row>
    <row r="266" spans="1:46" ht="12.75">
      <c r="A266">
        <v>264</v>
      </c>
      <c r="B266" s="7" t="s">
        <v>95</v>
      </c>
      <c r="C266" s="7" t="s">
        <v>9</v>
      </c>
      <c r="D266" s="3" t="s">
        <v>96</v>
      </c>
      <c r="E266">
        <v>2003</v>
      </c>
      <c r="F266" s="17">
        <v>1096661.15</v>
      </c>
      <c r="G266" s="17">
        <v>17859.01</v>
      </c>
      <c r="H266" s="17">
        <v>15.69</v>
      </c>
      <c r="I266" s="4">
        <f t="shared" si="85"/>
        <v>1078786.45</v>
      </c>
      <c r="J266" s="5">
        <f t="shared" si="86"/>
        <v>1078786</v>
      </c>
      <c r="K266" s="6">
        <v>0.03</v>
      </c>
      <c r="L266" s="28">
        <v>289414</v>
      </c>
      <c r="M266" s="28">
        <v>20221</v>
      </c>
      <c r="N266" s="28">
        <v>11811</v>
      </c>
      <c r="O266" s="25">
        <v>321562</v>
      </c>
      <c r="P266" s="22">
        <v>0.298</v>
      </c>
      <c r="Q266" s="9">
        <v>686222</v>
      </c>
      <c r="R266" s="9">
        <v>721362</v>
      </c>
      <c r="S266" s="9">
        <v>785869</v>
      </c>
      <c r="T266" s="9">
        <v>843940</v>
      </c>
      <c r="U266" s="9">
        <v>683297</v>
      </c>
      <c r="V266" s="9">
        <v>376762</v>
      </c>
      <c r="W266" s="9">
        <v>299907</v>
      </c>
      <c r="X266" s="9">
        <v>299740</v>
      </c>
      <c r="Y266" s="9">
        <v>321562</v>
      </c>
      <c r="Z266">
        <f t="shared" si="87"/>
        <v>26.83</v>
      </c>
      <c r="AA266" t="e">
        <f t="shared" si="88"/>
        <v>#REF!</v>
      </c>
      <c r="AB266" s="13">
        <f aca="true" t="shared" si="104" ref="AB266:AB297">ROUND(($J$357/$J$355)*J266,5)</f>
        <v>289414.10333</v>
      </c>
      <c r="AC266" s="13">
        <f t="shared" si="89"/>
        <v>289414.10333</v>
      </c>
      <c r="AD266" s="13">
        <f t="shared" si="90"/>
        <v>0.10333000001264736</v>
      </c>
      <c r="AE266" s="9">
        <f t="shared" si="91"/>
        <v>289414</v>
      </c>
      <c r="AF266" s="13">
        <f t="shared" si="92"/>
        <v>-0.10333000001264736</v>
      </c>
      <c r="AG266">
        <f t="shared" si="93"/>
        <v>26.83</v>
      </c>
      <c r="AH266" s="9" t="e">
        <f>ROUND(IF(K266=3%,$J$359*#REF!,0),0)</f>
        <v>#REF!</v>
      </c>
      <c r="AI266" s="9" t="e">
        <f t="shared" si="94"/>
        <v>#REF!</v>
      </c>
      <c r="AJ266" s="9" t="e">
        <f t="shared" si="95"/>
        <v>#REF!</v>
      </c>
      <c r="AK266" s="9" t="e">
        <f t="shared" si="96"/>
        <v>#REF!</v>
      </c>
      <c r="AL266" s="11" t="e">
        <f t="shared" si="97"/>
        <v>#REF!</v>
      </c>
      <c r="AM266" s="9" t="e">
        <f>IF(K266=3%,ROUND($J$361*#REF!,0),0)</f>
        <v>#REF!</v>
      </c>
      <c r="AN266" s="14" t="e">
        <f t="shared" si="98"/>
        <v>#REF!</v>
      </c>
      <c r="AO266" s="14" t="e">
        <f t="shared" si="99"/>
        <v>#REF!</v>
      </c>
      <c r="AP266" s="9" t="e">
        <f t="shared" si="100"/>
        <v>#REF!</v>
      </c>
      <c r="AQ266" s="14" t="e">
        <f t="shared" si="101"/>
        <v>#REF!</v>
      </c>
      <c r="AR266" s="11" t="e">
        <f t="shared" si="102"/>
        <v>#REF!</v>
      </c>
      <c r="AS266" s="14">
        <v>116</v>
      </c>
      <c r="AT266" s="9" t="e">
        <f t="shared" si="103"/>
        <v>#REF!</v>
      </c>
    </row>
    <row r="267" spans="1:46" ht="12.75">
      <c r="A267">
        <v>265</v>
      </c>
      <c r="B267" s="7" t="s">
        <v>572</v>
      </c>
      <c r="C267" s="7" t="s">
        <v>9</v>
      </c>
      <c r="D267" s="3" t="s">
        <v>573</v>
      </c>
      <c r="E267">
        <v>2010</v>
      </c>
      <c r="F267" s="17">
        <v>287301.39</v>
      </c>
      <c r="G267" s="17">
        <v>3654.23</v>
      </c>
      <c r="H267" s="17">
        <v>10879.68</v>
      </c>
      <c r="I267" s="4">
        <f t="shared" si="85"/>
        <v>272767.48000000004</v>
      </c>
      <c r="J267" s="5">
        <f t="shared" si="86"/>
        <v>272767</v>
      </c>
      <c r="K267" s="6">
        <v>0.0125</v>
      </c>
      <c r="L267" s="28">
        <v>73177</v>
      </c>
      <c r="M267" s="28">
        <v>0</v>
      </c>
      <c r="N267" s="28">
        <v>0</v>
      </c>
      <c r="O267" s="25">
        <v>73194</v>
      </c>
      <c r="P267" s="22">
        <v>0.2683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73559</v>
      </c>
      <c r="X267" s="9">
        <v>71802</v>
      </c>
      <c r="Y267" s="9">
        <v>73194</v>
      </c>
      <c r="Z267">
        <f t="shared" si="87"/>
        <v>26.83</v>
      </c>
      <c r="AA267">
        <f t="shared" si="88"/>
        <v>26.83</v>
      </c>
      <c r="AB267" s="13">
        <f t="shared" si="104"/>
        <v>73177.27216</v>
      </c>
      <c r="AC267" s="13">
        <f t="shared" si="89"/>
        <v>73177.27216</v>
      </c>
      <c r="AD267" s="13">
        <f t="shared" si="90"/>
        <v>0.2721599999931641</v>
      </c>
      <c r="AE267" s="9">
        <f t="shared" si="91"/>
        <v>73177</v>
      </c>
      <c r="AF267" s="13">
        <f t="shared" si="92"/>
        <v>-0.2721599999931641</v>
      </c>
      <c r="AG267">
        <f t="shared" si="93"/>
        <v>26.83</v>
      </c>
      <c r="AH267" s="9">
        <f>ROUND(IF(K267=3%,$J$359*#REF!,0),0)</f>
        <v>0</v>
      </c>
      <c r="AI267" s="9">
        <f t="shared" si="94"/>
        <v>73177</v>
      </c>
      <c r="AJ267" s="9">
        <f t="shared" si="95"/>
        <v>0</v>
      </c>
      <c r="AK267" s="9">
        <f t="shared" si="96"/>
        <v>73177</v>
      </c>
      <c r="AL267" s="11">
        <f t="shared" si="97"/>
        <v>26.83</v>
      </c>
      <c r="AM267" s="9">
        <f>IF(K267=3%,ROUND($J$361*#REF!,0),0)</f>
        <v>0</v>
      </c>
      <c r="AN267" s="14">
        <f t="shared" si="98"/>
        <v>73177</v>
      </c>
      <c r="AO267" s="14">
        <f t="shared" si="99"/>
        <v>0</v>
      </c>
      <c r="AP267" s="9">
        <f t="shared" si="100"/>
        <v>73177</v>
      </c>
      <c r="AQ267" s="14">
        <f t="shared" si="101"/>
        <v>0</v>
      </c>
      <c r="AR267" s="11">
        <f t="shared" si="102"/>
        <v>26.83</v>
      </c>
      <c r="AS267" s="14">
        <v>17</v>
      </c>
      <c r="AT267" s="9">
        <f t="shared" si="103"/>
        <v>73194</v>
      </c>
    </row>
    <row r="268" spans="1:46" ht="12.75">
      <c r="A268">
        <v>266</v>
      </c>
      <c r="B268" s="7" t="s">
        <v>574</v>
      </c>
      <c r="C268" s="7" t="s">
        <v>9</v>
      </c>
      <c r="D268" s="3" t="s">
        <v>575</v>
      </c>
      <c r="E268">
        <v>2006</v>
      </c>
      <c r="F268" s="17">
        <v>393581.05</v>
      </c>
      <c r="G268" s="17">
        <v>2466.12</v>
      </c>
      <c r="H268" s="17">
        <v>449.91</v>
      </c>
      <c r="I268" s="4">
        <f t="shared" si="85"/>
        <v>390665.02</v>
      </c>
      <c r="J268" s="5">
        <f t="shared" si="86"/>
        <v>390665</v>
      </c>
      <c r="K268" s="6">
        <v>0.01</v>
      </c>
      <c r="L268" s="28">
        <v>104807</v>
      </c>
      <c r="M268" s="28">
        <v>0</v>
      </c>
      <c r="N268" s="28">
        <v>0</v>
      </c>
      <c r="O268" s="25">
        <v>104831</v>
      </c>
      <c r="P268" s="22">
        <v>0.2683</v>
      </c>
      <c r="Q268" s="9">
        <v>0</v>
      </c>
      <c r="R268" s="9">
        <v>0</v>
      </c>
      <c r="S268" s="9">
        <v>315293</v>
      </c>
      <c r="T268" s="9">
        <v>333180</v>
      </c>
      <c r="U268" s="9">
        <v>241064</v>
      </c>
      <c r="V268" s="9">
        <v>128685</v>
      </c>
      <c r="W268" s="9">
        <v>98535</v>
      </c>
      <c r="X268" s="9">
        <v>99744</v>
      </c>
      <c r="Y268" s="9">
        <v>104831</v>
      </c>
      <c r="Z268">
        <f t="shared" si="87"/>
        <v>26.83</v>
      </c>
      <c r="AA268">
        <f t="shared" si="88"/>
        <v>26.83</v>
      </c>
      <c r="AB268" s="13">
        <f t="shared" si="104"/>
        <v>104806.66293</v>
      </c>
      <c r="AC268" s="13">
        <f t="shared" si="89"/>
        <v>104806.66293</v>
      </c>
      <c r="AD268" s="13">
        <f t="shared" si="90"/>
        <v>-0.337069999994128</v>
      </c>
      <c r="AE268" s="9">
        <f t="shared" si="91"/>
        <v>104807</v>
      </c>
      <c r="AF268" s="13">
        <f t="shared" si="92"/>
        <v>0.337069999994128</v>
      </c>
      <c r="AG268">
        <f t="shared" si="93"/>
        <v>26.83</v>
      </c>
      <c r="AH268" s="9">
        <f>ROUND(IF(K268=3%,$J$359*#REF!,0),0)</f>
        <v>0</v>
      </c>
      <c r="AI268" s="9">
        <f t="shared" si="94"/>
        <v>104807</v>
      </c>
      <c r="AJ268" s="9">
        <f t="shared" si="95"/>
        <v>0</v>
      </c>
      <c r="AK268" s="9">
        <f t="shared" si="96"/>
        <v>104807</v>
      </c>
      <c r="AL268" s="11">
        <f t="shared" si="97"/>
        <v>26.83</v>
      </c>
      <c r="AM268" s="9">
        <f>IF(K268=3%,ROUND($J$361*#REF!,0),0)</f>
        <v>0</v>
      </c>
      <c r="AN268" s="14">
        <f t="shared" si="98"/>
        <v>104807</v>
      </c>
      <c r="AO268" s="14">
        <f t="shared" si="99"/>
        <v>0</v>
      </c>
      <c r="AP268" s="9">
        <f t="shared" si="100"/>
        <v>104807</v>
      </c>
      <c r="AQ268" s="14">
        <f t="shared" si="101"/>
        <v>0</v>
      </c>
      <c r="AR268" s="11">
        <f t="shared" si="102"/>
        <v>26.83</v>
      </c>
      <c r="AS268" s="14">
        <v>24</v>
      </c>
      <c r="AT268" s="9">
        <f t="shared" si="103"/>
        <v>104831</v>
      </c>
    </row>
    <row r="269" spans="1:46" ht="12.75">
      <c r="A269">
        <v>267</v>
      </c>
      <c r="B269" s="7" t="s">
        <v>576</v>
      </c>
      <c r="C269" s="7" t="s">
        <v>9</v>
      </c>
      <c r="D269" s="3" t="s">
        <v>577</v>
      </c>
      <c r="F269" s="16"/>
      <c r="G269" s="16"/>
      <c r="H269" s="16"/>
      <c r="I269" s="4">
        <f t="shared" si="85"/>
        <v>0</v>
      </c>
      <c r="J269" s="5">
        <f t="shared" si="86"/>
        <v>0</v>
      </c>
      <c r="K269" s="6"/>
      <c r="L269" s="28">
        <v>0</v>
      </c>
      <c r="M269" s="28">
        <v>0</v>
      </c>
      <c r="N269" s="28">
        <v>0</v>
      </c>
      <c r="O269" s="25">
        <v>0</v>
      </c>
      <c r="P269" s="22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>
        <f t="shared" si="87"/>
        <v>0</v>
      </c>
      <c r="AA269">
        <f t="shared" si="88"/>
        <v>0</v>
      </c>
      <c r="AB269" s="13">
        <f t="shared" si="104"/>
        <v>0</v>
      </c>
      <c r="AC269" s="13">
        <f t="shared" si="89"/>
        <v>0</v>
      </c>
      <c r="AD269" s="13">
        <f t="shared" si="90"/>
        <v>0</v>
      </c>
      <c r="AE269" s="9">
        <f t="shared" si="91"/>
        <v>0</v>
      </c>
      <c r="AF269" s="13">
        <f t="shared" si="92"/>
        <v>0</v>
      </c>
      <c r="AG269">
        <f t="shared" si="93"/>
        <v>0</v>
      </c>
      <c r="AH269" s="9">
        <f>ROUND(IF(K269=3%,$J$359*#REF!,0),0)</f>
        <v>0</v>
      </c>
      <c r="AI269" s="9">
        <f t="shared" si="94"/>
        <v>0</v>
      </c>
      <c r="AJ269" s="9">
        <f t="shared" si="95"/>
        <v>0</v>
      </c>
      <c r="AK269" s="9">
        <f t="shared" si="96"/>
        <v>0</v>
      </c>
      <c r="AL269" s="11">
        <f t="shared" si="97"/>
        <v>0</v>
      </c>
      <c r="AM269" s="9">
        <f>IF(K269=3%,ROUND($J$361*#REF!,0),0)</f>
        <v>0</v>
      </c>
      <c r="AN269" s="14">
        <f t="shared" si="98"/>
        <v>0</v>
      </c>
      <c r="AO269" s="14">
        <f t="shared" si="99"/>
        <v>0</v>
      </c>
      <c r="AP269" s="9">
        <f t="shared" si="100"/>
        <v>0</v>
      </c>
      <c r="AQ269" s="14">
        <f t="shared" si="101"/>
        <v>0</v>
      </c>
      <c r="AR269" s="11">
        <f t="shared" si="102"/>
        <v>0</v>
      </c>
      <c r="AS269" s="14">
        <v>0</v>
      </c>
      <c r="AT269" s="9">
        <f t="shared" si="103"/>
        <v>0</v>
      </c>
    </row>
    <row r="270" spans="1:46" ht="12.75">
      <c r="A270">
        <v>268</v>
      </c>
      <c r="B270" s="7" t="s">
        <v>578</v>
      </c>
      <c r="C270" s="7" t="s">
        <v>9</v>
      </c>
      <c r="D270" s="3" t="s">
        <v>579</v>
      </c>
      <c r="F270" s="16"/>
      <c r="G270" s="16"/>
      <c r="H270" s="16"/>
      <c r="I270" s="4">
        <f t="shared" si="85"/>
        <v>0</v>
      </c>
      <c r="J270" s="5">
        <f t="shared" si="86"/>
        <v>0</v>
      </c>
      <c r="K270" s="6"/>
      <c r="L270" s="28">
        <v>0</v>
      </c>
      <c r="M270" s="28">
        <v>0</v>
      </c>
      <c r="N270" s="28">
        <v>0</v>
      </c>
      <c r="O270" s="25">
        <v>0</v>
      </c>
      <c r="P270" s="22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>
        <f t="shared" si="87"/>
        <v>0</v>
      </c>
      <c r="AA270">
        <f t="shared" si="88"/>
        <v>0</v>
      </c>
      <c r="AB270" s="13">
        <f t="shared" si="104"/>
        <v>0</v>
      </c>
      <c r="AC270" s="13">
        <f t="shared" si="89"/>
        <v>0</v>
      </c>
      <c r="AD270" s="13">
        <f t="shared" si="90"/>
        <v>0</v>
      </c>
      <c r="AE270" s="9">
        <f t="shared" si="91"/>
        <v>0</v>
      </c>
      <c r="AF270" s="13">
        <f t="shared" si="92"/>
        <v>0</v>
      </c>
      <c r="AG270">
        <f t="shared" si="93"/>
        <v>0</v>
      </c>
      <c r="AH270" s="9">
        <f>ROUND(IF(K270=3%,$J$359*#REF!,0),0)</f>
        <v>0</v>
      </c>
      <c r="AI270" s="9">
        <f t="shared" si="94"/>
        <v>0</v>
      </c>
      <c r="AJ270" s="9">
        <f t="shared" si="95"/>
        <v>0</v>
      </c>
      <c r="AK270" s="9">
        <f t="shared" si="96"/>
        <v>0</v>
      </c>
      <c r="AL270" s="11">
        <f t="shared" si="97"/>
        <v>0</v>
      </c>
      <c r="AM270" s="9">
        <f>IF(K270=3%,ROUND($J$361*#REF!,0),0)</f>
        <v>0</v>
      </c>
      <c r="AN270" s="14">
        <f t="shared" si="98"/>
        <v>0</v>
      </c>
      <c r="AO270" s="14">
        <f t="shared" si="99"/>
        <v>0</v>
      </c>
      <c r="AP270" s="9">
        <f t="shared" si="100"/>
        <v>0</v>
      </c>
      <c r="AQ270" s="14">
        <f t="shared" si="101"/>
        <v>0</v>
      </c>
      <c r="AR270" s="11">
        <f t="shared" si="102"/>
        <v>0</v>
      </c>
      <c r="AS270" s="14">
        <v>0</v>
      </c>
      <c r="AT270" s="9">
        <f t="shared" si="103"/>
        <v>0</v>
      </c>
    </row>
    <row r="271" spans="1:46" ht="12.75">
      <c r="A271">
        <v>269</v>
      </c>
      <c r="B271" s="7" t="s">
        <v>580</v>
      </c>
      <c r="C271" s="7" t="s">
        <v>9</v>
      </c>
      <c r="D271" s="3" t="s">
        <v>581</v>
      </c>
      <c r="F271" s="16"/>
      <c r="G271" s="16"/>
      <c r="H271" s="16"/>
      <c r="I271" s="4">
        <f t="shared" si="85"/>
        <v>0</v>
      </c>
      <c r="J271" s="5">
        <f t="shared" si="86"/>
        <v>0</v>
      </c>
      <c r="K271" s="6"/>
      <c r="L271" s="28">
        <v>0</v>
      </c>
      <c r="M271" s="28">
        <v>0</v>
      </c>
      <c r="N271" s="28">
        <v>0</v>
      </c>
      <c r="O271" s="25">
        <v>0</v>
      </c>
      <c r="P271" s="22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>
        <f t="shared" si="87"/>
        <v>0</v>
      </c>
      <c r="AA271">
        <f t="shared" si="88"/>
        <v>0</v>
      </c>
      <c r="AB271" s="13">
        <f t="shared" si="104"/>
        <v>0</v>
      </c>
      <c r="AC271" s="13">
        <f t="shared" si="89"/>
        <v>0</v>
      </c>
      <c r="AD271" s="13">
        <f t="shared" si="90"/>
        <v>0</v>
      </c>
      <c r="AE271" s="9">
        <f t="shared" si="91"/>
        <v>0</v>
      </c>
      <c r="AF271" s="13">
        <f t="shared" si="92"/>
        <v>0</v>
      </c>
      <c r="AG271">
        <f t="shared" si="93"/>
        <v>0</v>
      </c>
      <c r="AH271" s="9">
        <f>ROUND(IF(K271=3%,$J$359*#REF!,0),0)</f>
        <v>0</v>
      </c>
      <c r="AI271" s="9">
        <f t="shared" si="94"/>
        <v>0</v>
      </c>
      <c r="AJ271" s="9">
        <f t="shared" si="95"/>
        <v>0</v>
      </c>
      <c r="AK271" s="9">
        <f t="shared" si="96"/>
        <v>0</v>
      </c>
      <c r="AL271" s="11">
        <f t="shared" si="97"/>
        <v>0</v>
      </c>
      <c r="AM271" s="9">
        <f>IF(K271=3%,ROUND($J$361*#REF!,0),0)</f>
        <v>0</v>
      </c>
      <c r="AN271" s="14">
        <f t="shared" si="98"/>
        <v>0</v>
      </c>
      <c r="AO271" s="14">
        <f t="shared" si="99"/>
        <v>0</v>
      </c>
      <c r="AP271" s="9">
        <f t="shared" si="100"/>
        <v>0</v>
      </c>
      <c r="AQ271" s="14">
        <f t="shared" si="101"/>
        <v>0</v>
      </c>
      <c r="AR271" s="11">
        <f t="shared" si="102"/>
        <v>0</v>
      </c>
      <c r="AS271" s="14">
        <v>0</v>
      </c>
      <c r="AT271" s="9">
        <f t="shared" si="103"/>
        <v>0</v>
      </c>
    </row>
    <row r="272" spans="1:46" ht="12.75">
      <c r="A272">
        <v>270</v>
      </c>
      <c r="B272" s="7" t="s">
        <v>582</v>
      </c>
      <c r="C272" s="7" t="s">
        <v>9</v>
      </c>
      <c r="D272" s="3" t="s">
        <v>583</v>
      </c>
      <c r="F272" s="16"/>
      <c r="G272" s="16"/>
      <c r="H272" s="16"/>
      <c r="I272" s="4">
        <f t="shared" si="85"/>
        <v>0</v>
      </c>
      <c r="J272" s="5">
        <f t="shared" si="86"/>
        <v>0</v>
      </c>
      <c r="K272" s="6"/>
      <c r="L272" s="28">
        <v>0</v>
      </c>
      <c r="M272" s="28">
        <v>0</v>
      </c>
      <c r="N272" s="28">
        <v>0</v>
      </c>
      <c r="O272" s="25">
        <v>0</v>
      </c>
      <c r="P272" s="22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>
        <f t="shared" si="87"/>
        <v>0</v>
      </c>
      <c r="AA272">
        <f t="shared" si="88"/>
        <v>0</v>
      </c>
      <c r="AB272" s="13">
        <f t="shared" si="104"/>
        <v>0</v>
      </c>
      <c r="AC272" s="13">
        <f t="shared" si="89"/>
        <v>0</v>
      </c>
      <c r="AD272" s="13">
        <f t="shared" si="90"/>
        <v>0</v>
      </c>
      <c r="AE272" s="9">
        <f t="shared" si="91"/>
        <v>0</v>
      </c>
      <c r="AF272" s="13">
        <f t="shared" si="92"/>
        <v>0</v>
      </c>
      <c r="AG272">
        <f t="shared" si="93"/>
        <v>0</v>
      </c>
      <c r="AH272" s="9">
        <f>ROUND(IF(K272=3%,$J$359*#REF!,0),0)</f>
        <v>0</v>
      </c>
      <c r="AI272" s="9">
        <f t="shared" si="94"/>
        <v>0</v>
      </c>
      <c r="AJ272" s="9">
        <f t="shared" si="95"/>
        <v>0</v>
      </c>
      <c r="AK272" s="9">
        <f t="shared" si="96"/>
        <v>0</v>
      </c>
      <c r="AL272" s="11">
        <f t="shared" si="97"/>
        <v>0</v>
      </c>
      <c r="AM272" s="9">
        <f>IF(K272=3%,ROUND($J$361*#REF!,0),0)</f>
        <v>0</v>
      </c>
      <c r="AN272" s="14">
        <f t="shared" si="98"/>
        <v>0</v>
      </c>
      <c r="AO272" s="14">
        <f t="shared" si="99"/>
        <v>0</v>
      </c>
      <c r="AP272" s="9">
        <f t="shared" si="100"/>
        <v>0</v>
      </c>
      <c r="AQ272" s="14">
        <f t="shared" si="101"/>
        <v>0</v>
      </c>
      <c r="AR272" s="11">
        <f t="shared" si="102"/>
        <v>0</v>
      </c>
      <c r="AS272" s="14">
        <v>0</v>
      </c>
      <c r="AT272" s="9">
        <f t="shared" si="103"/>
        <v>0</v>
      </c>
    </row>
    <row r="273" spans="1:46" ht="12.75">
      <c r="A273">
        <v>271</v>
      </c>
      <c r="B273" s="7" t="s">
        <v>584</v>
      </c>
      <c r="C273" s="7" t="s">
        <v>9</v>
      </c>
      <c r="D273" s="3" t="s">
        <v>585</v>
      </c>
      <c r="F273" s="16"/>
      <c r="G273" s="16"/>
      <c r="H273" s="16"/>
      <c r="I273" s="4">
        <f t="shared" si="85"/>
        <v>0</v>
      </c>
      <c r="J273" s="5">
        <f t="shared" si="86"/>
        <v>0</v>
      </c>
      <c r="K273" s="6"/>
      <c r="L273" s="28">
        <v>0</v>
      </c>
      <c r="M273" s="28">
        <v>0</v>
      </c>
      <c r="N273" s="28">
        <v>0</v>
      </c>
      <c r="O273" s="25">
        <v>0</v>
      </c>
      <c r="P273" s="22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>
        <f t="shared" si="87"/>
        <v>0</v>
      </c>
      <c r="AA273">
        <f t="shared" si="88"/>
        <v>0</v>
      </c>
      <c r="AB273" s="13">
        <f t="shared" si="104"/>
        <v>0</v>
      </c>
      <c r="AC273" s="13">
        <f t="shared" si="89"/>
        <v>0</v>
      </c>
      <c r="AD273" s="13">
        <f t="shared" si="90"/>
        <v>0</v>
      </c>
      <c r="AE273" s="9">
        <f t="shared" si="91"/>
        <v>0</v>
      </c>
      <c r="AF273" s="13">
        <f t="shared" si="92"/>
        <v>0</v>
      </c>
      <c r="AG273">
        <f t="shared" si="93"/>
        <v>0</v>
      </c>
      <c r="AH273" s="9">
        <f>ROUND(IF(K273=3%,$J$359*#REF!,0),0)</f>
        <v>0</v>
      </c>
      <c r="AI273" s="9">
        <f t="shared" si="94"/>
        <v>0</v>
      </c>
      <c r="AJ273" s="9">
        <f t="shared" si="95"/>
        <v>0</v>
      </c>
      <c r="AK273" s="9">
        <f t="shared" si="96"/>
        <v>0</v>
      </c>
      <c r="AL273" s="11">
        <f t="shared" si="97"/>
        <v>0</v>
      </c>
      <c r="AM273" s="9">
        <f>IF(K273=3%,ROUND($J$361*#REF!,0),0)</f>
        <v>0</v>
      </c>
      <c r="AN273" s="14">
        <f t="shared" si="98"/>
        <v>0</v>
      </c>
      <c r="AO273" s="14">
        <f t="shared" si="99"/>
        <v>0</v>
      </c>
      <c r="AP273" s="9">
        <f t="shared" si="100"/>
        <v>0</v>
      </c>
      <c r="AQ273" s="14">
        <f t="shared" si="101"/>
        <v>0</v>
      </c>
      <c r="AR273" s="11">
        <f t="shared" si="102"/>
        <v>0</v>
      </c>
      <c r="AS273" s="14">
        <v>0</v>
      </c>
      <c r="AT273" s="9">
        <f t="shared" si="103"/>
        <v>0</v>
      </c>
    </row>
    <row r="274" spans="1:46" ht="12.75">
      <c r="A274">
        <v>272</v>
      </c>
      <c r="B274" s="7" t="s">
        <v>586</v>
      </c>
      <c r="C274" s="7" t="s">
        <v>9</v>
      </c>
      <c r="D274" s="3" t="s">
        <v>587</v>
      </c>
      <c r="E274">
        <v>2009</v>
      </c>
      <c r="F274" s="17">
        <v>36215.73</v>
      </c>
      <c r="G274" s="17">
        <v>357.07</v>
      </c>
      <c r="H274" s="17">
        <v>0</v>
      </c>
      <c r="I274" s="4">
        <f t="shared" si="85"/>
        <v>35858.66</v>
      </c>
      <c r="J274" s="5">
        <f t="shared" si="86"/>
        <v>35859</v>
      </c>
      <c r="K274" s="6">
        <v>0.015</v>
      </c>
      <c r="L274" s="28">
        <v>9620</v>
      </c>
      <c r="M274" s="28">
        <v>0</v>
      </c>
      <c r="N274" s="28">
        <v>0</v>
      </c>
      <c r="O274" s="25">
        <v>9622</v>
      </c>
      <c r="P274" s="22">
        <v>0.2683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11979</v>
      </c>
      <c r="W274" s="9">
        <v>9157</v>
      </c>
      <c r="X274" s="9">
        <v>9341</v>
      </c>
      <c r="Y274" s="9">
        <v>9622</v>
      </c>
      <c r="Z274">
        <f t="shared" si="87"/>
        <v>26.83</v>
      </c>
      <c r="AA274">
        <f t="shared" si="88"/>
        <v>26.83</v>
      </c>
      <c r="AB274" s="13">
        <f t="shared" si="104"/>
        <v>9620.16594</v>
      </c>
      <c r="AC274" s="13">
        <f t="shared" si="89"/>
        <v>9620.16594</v>
      </c>
      <c r="AD274" s="13">
        <f t="shared" si="90"/>
        <v>0.16594000000077358</v>
      </c>
      <c r="AE274" s="9">
        <f t="shared" si="91"/>
        <v>9620</v>
      </c>
      <c r="AF274" s="13">
        <f t="shared" si="92"/>
        <v>-0.16594000000077358</v>
      </c>
      <c r="AG274">
        <f t="shared" si="93"/>
        <v>26.83</v>
      </c>
      <c r="AH274" s="9">
        <f>ROUND(IF(K274=3%,$J$359*#REF!,0),0)</f>
        <v>0</v>
      </c>
      <c r="AI274" s="9">
        <f t="shared" si="94"/>
        <v>9620</v>
      </c>
      <c r="AJ274" s="9">
        <f t="shared" si="95"/>
        <v>0</v>
      </c>
      <c r="AK274" s="9">
        <f t="shared" si="96"/>
        <v>9620</v>
      </c>
      <c r="AL274" s="11">
        <f t="shared" si="97"/>
        <v>26.83</v>
      </c>
      <c r="AM274" s="9">
        <f>IF(K274=3%,ROUND($J$361*#REF!,0),0)</f>
        <v>0</v>
      </c>
      <c r="AN274" s="14">
        <f t="shared" si="98"/>
        <v>9620</v>
      </c>
      <c r="AO274" s="14">
        <f t="shared" si="99"/>
        <v>0</v>
      </c>
      <c r="AP274" s="9">
        <f t="shared" si="100"/>
        <v>9620</v>
      </c>
      <c r="AQ274" s="14">
        <f t="shared" si="101"/>
        <v>0</v>
      </c>
      <c r="AR274" s="11">
        <f t="shared" si="102"/>
        <v>26.83</v>
      </c>
      <c r="AS274" s="14">
        <v>2</v>
      </c>
      <c r="AT274" s="9">
        <f t="shared" si="103"/>
        <v>9622</v>
      </c>
    </row>
    <row r="275" spans="1:46" ht="12.75">
      <c r="A275">
        <v>273</v>
      </c>
      <c r="B275" s="7" t="s">
        <v>588</v>
      </c>
      <c r="C275" s="7" t="s">
        <v>9</v>
      </c>
      <c r="D275" s="3" t="s">
        <v>589</v>
      </c>
      <c r="F275" s="16"/>
      <c r="G275" s="16"/>
      <c r="H275" s="16"/>
      <c r="I275" s="4">
        <f t="shared" si="85"/>
        <v>0</v>
      </c>
      <c r="J275" s="5">
        <f t="shared" si="86"/>
        <v>0</v>
      </c>
      <c r="K275" s="6"/>
      <c r="L275" s="28">
        <v>0</v>
      </c>
      <c r="M275" s="28">
        <v>0</v>
      </c>
      <c r="N275" s="28">
        <v>0</v>
      </c>
      <c r="O275" s="25">
        <v>0</v>
      </c>
      <c r="P275" s="22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>
        <f t="shared" si="87"/>
        <v>0</v>
      </c>
      <c r="AA275">
        <f t="shared" si="88"/>
        <v>0</v>
      </c>
      <c r="AB275" s="13">
        <f t="shared" si="104"/>
        <v>0</v>
      </c>
      <c r="AC275" s="13">
        <f t="shared" si="89"/>
        <v>0</v>
      </c>
      <c r="AD275" s="13">
        <f t="shared" si="90"/>
        <v>0</v>
      </c>
      <c r="AE275" s="9">
        <f t="shared" si="91"/>
        <v>0</v>
      </c>
      <c r="AF275" s="13">
        <f t="shared" si="92"/>
        <v>0</v>
      </c>
      <c r="AG275">
        <f t="shared" si="93"/>
        <v>0</v>
      </c>
      <c r="AH275" s="9">
        <f>ROUND(IF(K275=3%,$J$359*#REF!,0),0)</f>
        <v>0</v>
      </c>
      <c r="AI275" s="9">
        <f t="shared" si="94"/>
        <v>0</v>
      </c>
      <c r="AJ275" s="9">
        <f t="shared" si="95"/>
        <v>0</v>
      </c>
      <c r="AK275" s="9">
        <f t="shared" si="96"/>
        <v>0</v>
      </c>
      <c r="AL275" s="11">
        <f t="shared" si="97"/>
        <v>0</v>
      </c>
      <c r="AM275" s="9">
        <f>IF(K275=3%,ROUND($J$361*#REF!,0),0)</f>
        <v>0</v>
      </c>
      <c r="AN275" s="14">
        <f t="shared" si="98"/>
        <v>0</v>
      </c>
      <c r="AO275" s="14">
        <f t="shared" si="99"/>
        <v>0</v>
      </c>
      <c r="AP275" s="9">
        <f t="shared" si="100"/>
        <v>0</v>
      </c>
      <c r="AQ275" s="14">
        <f t="shared" si="101"/>
        <v>0</v>
      </c>
      <c r="AR275" s="11">
        <f t="shared" si="102"/>
        <v>0</v>
      </c>
      <c r="AS275" s="14">
        <v>0</v>
      </c>
      <c r="AT275" s="9">
        <f t="shared" si="103"/>
        <v>0</v>
      </c>
    </row>
    <row r="276" spans="1:46" ht="12.75">
      <c r="A276">
        <v>274</v>
      </c>
      <c r="B276" s="7" t="s">
        <v>590</v>
      </c>
      <c r="C276" s="7" t="s">
        <v>9</v>
      </c>
      <c r="D276" s="3" t="s">
        <v>591</v>
      </c>
      <c r="F276" s="16"/>
      <c r="G276" s="16"/>
      <c r="H276" s="16"/>
      <c r="I276" s="4">
        <f t="shared" si="85"/>
        <v>0</v>
      </c>
      <c r="J276" s="5">
        <f t="shared" si="86"/>
        <v>0</v>
      </c>
      <c r="K276" s="6"/>
      <c r="L276" s="28">
        <v>0</v>
      </c>
      <c r="M276" s="28">
        <v>0</v>
      </c>
      <c r="N276" s="28">
        <v>0</v>
      </c>
      <c r="O276" s="25">
        <v>0</v>
      </c>
      <c r="P276" s="22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>
        <f t="shared" si="87"/>
        <v>0</v>
      </c>
      <c r="AA276">
        <f t="shared" si="88"/>
        <v>0</v>
      </c>
      <c r="AB276" s="13">
        <f t="shared" si="104"/>
        <v>0</v>
      </c>
      <c r="AC276" s="13">
        <f t="shared" si="89"/>
        <v>0</v>
      </c>
      <c r="AD276" s="13">
        <f t="shared" si="90"/>
        <v>0</v>
      </c>
      <c r="AE276" s="9">
        <f t="shared" si="91"/>
        <v>0</v>
      </c>
      <c r="AF276" s="13">
        <f t="shared" si="92"/>
        <v>0</v>
      </c>
      <c r="AG276">
        <f t="shared" si="93"/>
        <v>0</v>
      </c>
      <c r="AH276" s="9">
        <f>ROUND(IF(K276=3%,$J$359*#REF!,0),0)</f>
        <v>0</v>
      </c>
      <c r="AI276" s="9">
        <f t="shared" si="94"/>
        <v>0</v>
      </c>
      <c r="AJ276" s="9">
        <f t="shared" si="95"/>
        <v>0</v>
      </c>
      <c r="AK276" s="9">
        <f t="shared" si="96"/>
        <v>0</v>
      </c>
      <c r="AL276" s="11">
        <f t="shared" si="97"/>
        <v>0</v>
      </c>
      <c r="AM276" s="9">
        <f>IF(K276=3%,ROUND($J$361*#REF!,0),0)</f>
        <v>0</v>
      </c>
      <c r="AN276" s="14">
        <f t="shared" si="98"/>
        <v>0</v>
      </c>
      <c r="AO276" s="14">
        <f t="shared" si="99"/>
        <v>0</v>
      </c>
      <c r="AP276" s="9">
        <f t="shared" si="100"/>
        <v>0</v>
      </c>
      <c r="AQ276" s="14">
        <f t="shared" si="101"/>
        <v>0</v>
      </c>
      <c r="AR276" s="11">
        <f t="shared" si="102"/>
        <v>0</v>
      </c>
      <c r="AS276" s="14">
        <v>0</v>
      </c>
      <c r="AT276" s="9">
        <f t="shared" si="103"/>
        <v>0</v>
      </c>
    </row>
    <row r="277" spans="1:46" ht="12.75">
      <c r="A277">
        <v>275</v>
      </c>
      <c r="B277" s="7" t="s">
        <v>592</v>
      </c>
      <c r="C277" s="7" t="s">
        <v>9</v>
      </c>
      <c r="D277" s="3" t="s">
        <v>593</v>
      </c>
      <c r="F277" s="16"/>
      <c r="G277" s="16"/>
      <c r="H277" s="16"/>
      <c r="I277" s="4">
        <f t="shared" si="85"/>
        <v>0</v>
      </c>
      <c r="J277" s="5">
        <f t="shared" si="86"/>
        <v>0</v>
      </c>
      <c r="K277" s="6"/>
      <c r="L277" s="28">
        <v>0</v>
      </c>
      <c r="M277" s="28">
        <v>0</v>
      </c>
      <c r="N277" s="28">
        <v>0</v>
      </c>
      <c r="O277" s="25">
        <v>0</v>
      </c>
      <c r="P277" s="22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>
        <f t="shared" si="87"/>
        <v>0</v>
      </c>
      <c r="AA277">
        <f t="shared" si="88"/>
        <v>0</v>
      </c>
      <c r="AB277" s="13">
        <f t="shared" si="104"/>
        <v>0</v>
      </c>
      <c r="AC277" s="13">
        <f t="shared" si="89"/>
        <v>0</v>
      </c>
      <c r="AD277" s="13">
        <f t="shared" si="90"/>
        <v>0</v>
      </c>
      <c r="AE277" s="9">
        <f t="shared" si="91"/>
        <v>0</v>
      </c>
      <c r="AF277" s="13">
        <f t="shared" si="92"/>
        <v>0</v>
      </c>
      <c r="AG277">
        <f t="shared" si="93"/>
        <v>0</v>
      </c>
      <c r="AH277" s="9">
        <f>ROUND(IF(K277=3%,$J$359*#REF!,0),0)</f>
        <v>0</v>
      </c>
      <c r="AI277" s="9">
        <f t="shared" si="94"/>
        <v>0</v>
      </c>
      <c r="AJ277" s="9">
        <f t="shared" si="95"/>
        <v>0</v>
      </c>
      <c r="AK277" s="9">
        <f t="shared" si="96"/>
        <v>0</v>
      </c>
      <c r="AL277" s="11">
        <f t="shared" si="97"/>
        <v>0</v>
      </c>
      <c r="AM277" s="9">
        <f>IF(K277=3%,ROUND($J$361*#REF!,0),0)</f>
        <v>0</v>
      </c>
      <c r="AN277" s="14">
        <f t="shared" si="98"/>
        <v>0</v>
      </c>
      <c r="AO277" s="14">
        <f t="shared" si="99"/>
        <v>0</v>
      </c>
      <c r="AP277" s="9">
        <f t="shared" si="100"/>
        <v>0</v>
      </c>
      <c r="AQ277" s="14">
        <f t="shared" si="101"/>
        <v>0</v>
      </c>
      <c r="AR277" s="11">
        <f t="shared" si="102"/>
        <v>0</v>
      </c>
      <c r="AS277" s="14">
        <v>0</v>
      </c>
      <c r="AT277" s="9">
        <f t="shared" si="103"/>
        <v>0</v>
      </c>
    </row>
    <row r="278" spans="1:46" ht="12.75">
      <c r="A278">
        <v>276</v>
      </c>
      <c r="B278" s="7" t="s">
        <v>97</v>
      </c>
      <c r="C278" s="7" t="s">
        <v>9</v>
      </c>
      <c r="D278" s="3" t="s">
        <v>98</v>
      </c>
      <c r="E278">
        <v>2002</v>
      </c>
      <c r="F278" s="17">
        <v>167908.64</v>
      </c>
      <c r="G278" s="17">
        <v>1431.09</v>
      </c>
      <c r="H278" s="17">
        <v>0</v>
      </c>
      <c r="I278" s="4">
        <f t="shared" si="85"/>
        <v>166477.55000000002</v>
      </c>
      <c r="J278" s="5">
        <f t="shared" si="86"/>
        <v>166478</v>
      </c>
      <c r="K278" s="6">
        <v>0.03</v>
      </c>
      <c r="L278" s="28">
        <v>44662</v>
      </c>
      <c r="M278" s="28">
        <v>52573</v>
      </c>
      <c r="N278" s="28">
        <v>30709</v>
      </c>
      <c r="O278" s="25">
        <v>128090</v>
      </c>
      <c r="P278" s="22">
        <v>0.7685</v>
      </c>
      <c r="Q278" s="9">
        <v>85347</v>
      </c>
      <c r="R278" s="9">
        <v>99960</v>
      </c>
      <c r="S278" s="9">
        <v>114660</v>
      </c>
      <c r="T278" s="9">
        <v>129942</v>
      </c>
      <c r="U278" s="9">
        <v>135411.28</v>
      </c>
      <c r="V278" s="9">
        <v>144815</v>
      </c>
      <c r="W278" s="9">
        <v>122592</v>
      </c>
      <c r="X278" s="9">
        <v>125248</v>
      </c>
      <c r="Y278" s="9">
        <v>128090</v>
      </c>
      <c r="Z278">
        <f t="shared" si="87"/>
        <v>26.83</v>
      </c>
      <c r="AA278" t="e">
        <f t="shared" si="88"/>
        <v>#REF!</v>
      </c>
      <c r="AB278" s="13">
        <f t="shared" si="104"/>
        <v>44662.31588</v>
      </c>
      <c r="AC278" s="13">
        <f t="shared" si="89"/>
        <v>44662.31588</v>
      </c>
      <c r="AD278" s="13">
        <f t="shared" si="90"/>
        <v>0.3158800000019255</v>
      </c>
      <c r="AE278" s="9">
        <f t="shared" si="91"/>
        <v>44662</v>
      </c>
      <c r="AF278" s="13">
        <f t="shared" si="92"/>
        <v>-0.3158800000019255</v>
      </c>
      <c r="AG278">
        <f t="shared" si="93"/>
        <v>26.83</v>
      </c>
      <c r="AH278" s="9" t="e">
        <f>ROUND(IF(K278=3%,$J$359*#REF!,0),0)</f>
        <v>#REF!</v>
      </c>
      <c r="AI278" s="9" t="e">
        <f t="shared" si="94"/>
        <v>#REF!</v>
      </c>
      <c r="AJ278" s="9" t="e">
        <f t="shared" si="95"/>
        <v>#REF!</v>
      </c>
      <c r="AK278" s="9" t="e">
        <f t="shared" si="96"/>
        <v>#REF!</v>
      </c>
      <c r="AL278" s="11" t="e">
        <f t="shared" si="97"/>
        <v>#REF!</v>
      </c>
      <c r="AM278" s="9" t="e">
        <f>IF(K278=3%,ROUND($J$361*#REF!,0),0)</f>
        <v>#REF!</v>
      </c>
      <c r="AN278" s="14" t="e">
        <f t="shared" si="98"/>
        <v>#REF!</v>
      </c>
      <c r="AO278" s="14" t="e">
        <f t="shared" si="99"/>
        <v>#REF!</v>
      </c>
      <c r="AP278" s="9" t="e">
        <f t="shared" si="100"/>
        <v>#REF!</v>
      </c>
      <c r="AQ278" s="14" t="e">
        <f t="shared" si="101"/>
        <v>#REF!</v>
      </c>
      <c r="AR278" s="11" t="e">
        <f t="shared" si="102"/>
        <v>#REF!</v>
      </c>
      <c r="AS278" s="14">
        <v>146</v>
      </c>
      <c r="AT278" s="9" t="e">
        <f t="shared" si="103"/>
        <v>#REF!</v>
      </c>
    </row>
    <row r="279" spans="1:46" ht="12.75">
      <c r="A279">
        <v>277</v>
      </c>
      <c r="B279" s="7" t="s">
        <v>99</v>
      </c>
      <c r="C279" s="7" t="s">
        <v>9</v>
      </c>
      <c r="D279" s="3" t="s">
        <v>100</v>
      </c>
      <c r="E279">
        <v>2004</v>
      </c>
      <c r="F279" s="17">
        <v>266348.86</v>
      </c>
      <c r="G279" s="17">
        <v>1699.83</v>
      </c>
      <c r="H279" s="17">
        <v>547.23</v>
      </c>
      <c r="I279" s="4">
        <f t="shared" si="85"/>
        <v>264101.8</v>
      </c>
      <c r="J279" s="5">
        <f t="shared" si="86"/>
        <v>264102</v>
      </c>
      <c r="K279" s="6">
        <v>0.01</v>
      </c>
      <c r="L279" s="28">
        <v>70853</v>
      </c>
      <c r="M279" s="28">
        <v>0</v>
      </c>
      <c r="N279" s="28">
        <v>0</v>
      </c>
      <c r="O279" s="25">
        <v>70869</v>
      </c>
      <c r="P279" s="22">
        <v>0.2683</v>
      </c>
      <c r="Q279" s="9">
        <v>188653</v>
      </c>
      <c r="R279" s="9">
        <v>202990</v>
      </c>
      <c r="S279" s="9">
        <v>212542</v>
      </c>
      <c r="T279" s="9">
        <v>229176</v>
      </c>
      <c r="U279" s="9">
        <v>154952</v>
      </c>
      <c r="V279" s="9">
        <v>87329</v>
      </c>
      <c r="W279" s="9">
        <v>67354</v>
      </c>
      <c r="X279" s="9">
        <v>68247</v>
      </c>
      <c r="Y279" s="9">
        <v>70869</v>
      </c>
      <c r="Z279">
        <f t="shared" si="87"/>
        <v>26.83</v>
      </c>
      <c r="AA279">
        <f t="shared" si="88"/>
        <v>26.83</v>
      </c>
      <c r="AB279" s="13">
        <f t="shared" si="104"/>
        <v>70852.64688</v>
      </c>
      <c r="AC279" s="13">
        <f t="shared" si="89"/>
        <v>70852.64688</v>
      </c>
      <c r="AD279" s="13">
        <f t="shared" si="90"/>
        <v>-0.3531199999997625</v>
      </c>
      <c r="AE279" s="9">
        <f t="shared" si="91"/>
        <v>70853</v>
      </c>
      <c r="AF279" s="13">
        <f t="shared" si="92"/>
        <v>0.3531199999997625</v>
      </c>
      <c r="AG279">
        <f t="shared" si="93"/>
        <v>26.83</v>
      </c>
      <c r="AH279" s="9">
        <f>ROUND(IF(K279=3%,$J$359*#REF!,0),0)</f>
        <v>0</v>
      </c>
      <c r="AI279" s="9">
        <f t="shared" si="94"/>
        <v>70853</v>
      </c>
      <c r="AJ279" s="9">
        <f t="shared" si="95"/>
        <v>0</v>
      </c>
      <c r="AK279" s="9">
        <f t="shared" si="96"/>
        <v>70853</v>
      </c>
      <c r="AL279" s="11">
        <f t="shared" si="97"/>
        <v>26.83</v>
      </c>
      <c r="AM279" s="9">
        <f>IF(K279=3%,ROUND($J$361*#REF!,0),0)</f>
        <v>0</v>
      </c>
      <c r="AN279" s="14">
        <f t="shared" si="98"/>
        <v>70853</v>
      </c>
      <c r="AO279" s="14">
        <f t="shared" si="99"/>
        <v>0</v>
      </c>
      <c r="AP279" s="9">
        <f t="shared" si="100"/>
        <v>70853</v>
      </c>
      <c r="AQ279" s="14">
        <f t="shared" si="101"/>
        <v>0</v>
      </c>
      <c r="AR279" s="11">
        <f t="shared" si="102"/>
        <v>26.83</v>
      </c>
      <c r="AS279" s="14">
        <v>16</v>
      </c>
      <c r="AT279" s="9">
        <f t="shared" si="103"/>
        <v>70869</v>
      </c>
    </row>
    <row r="280" spans="1:46" ht="12.75">
      <c r="A280">
        <v>278</v>
      </c>
      <c r="B280" s="7" t="s">
        <v>594</v>
      </c>
      <c r="C280" s="7" t="s">
        <v>9</v>
      </c>
      <c r="D280" s="3" t="s">
        <v>595</v>
      </c>
      <c r="F280" s="16"/>
      <c r="G280" s="16"/>
      <c r="H280" s="16"/>
      <c r="I280" s="4">
        <f t="shared" si="85"/>
        <v>0</v>
      </c>
      <c r="J280" s="5">
        <f t="shared" si="86"/>
        <v>0</v>
      </c>
      <c r="K280" s="6"/>
      <c r="L280" s="28">
        <v>0</v>
      </c>
      <c r="M280" s="28">
        <v>0</v>
      </c>
      <c r="N280" s="28">
        <v>0</v>
      </c>
      <c r="O280" s="25">
        <v>0</v>
      </c>
      <c r="P280" s="22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>
        <f t="shared" si="87"/>
        <v>0</v>
      </c>
      <c r="AA280">
        <f t="shared" si="88"/>
        <v>0</v>
      </c>
      <c r="AB280" s="13">
        <f t="shared" si="104"/>
        <v>0</v>
      </c>
      <c r="AC280" s="13">
        <f t="shared" si="89"/>
        <v>0</v>
      </c>
      <c r="AD280" s="13">
        <f t="shared" si="90"/>
        <v>0</v>
      </c>
      <c r="AE280" s="9">
        <f t="shared" si="91"/>
        <v>0</v>
      </c>
      <c r="AF280" s="13">
        <f t="shared" si="92"/>
        <v>0</v>
      </c>
      <c r="AG280">
        <f t="shared" si="93"/>
        <v>0</v>
      </c>
      <c r="AH280" s="9">
        <f>ROUND(IF(K280=3%,$J$359*#REF!,0),0)</f>
        <v>0</v>
      </c>
      <c r="AI280" s="9">
        <f t="shared" si="94"/>
        <v>0</v>
      </c>
      <c r="AJ280" s="9">
        <f t="shared" si="95"/>
        <v>0</v>
      </c>
      <c r="AK280" s="9">
        <f t="shared" si="96"/>
        <v>0</v>
      </c>
      <c r="AL280" s="11">
        <f t="shared" si="97"/>
        <v>0</v>
      </c>
      <c r="AM280" s="9">
        <f>IF(K280=3%,ROUND($J$361*#REF!,0),0)</f>
        <v>0</v>
      </c>
      <c r="AN280" s="14">
        <f t="shared" si="98"/>
        <v>0</v>
      </c>
      <c r="AO280" s="14">
        <f t="shared" si="99"/>
        <v>0</v>
      </c>
      <c r="AP280" s="9">
        <f t="shared" si="100"/>
        <v>0</v>
      </c>
      <c r="AQ280" s="14">
        <f t="shared" si="101"/>
        <v>0</v>
      </c>
      <c r="AR280" s="11">
        <f t="shared" si="102"/>
        <v>0</v>
      </c>
      <c r="AS280" s="14">
        <v>0</v>
      </c>
      <c r="AT280" s="9">
        <f t="shared" si="103"/>
        <v>0</v>
      </c>
    </row>
    <row r="281" spans="1:46" ht="12.75">
      <c r="A281">
        <v>279</v>
      </c>
      <c r="B281" s="7" t="s">
        <v>101</v>
      </c>
      <c r="C281" s="7" t="s">
        <v>9</v>
      </c>
      <c r="D281" s="3" t="s">
        <v>102</v>
      </c>
      <c r="E281">
        <v>2004</v>
      </c>
      <c r="F281" s="17">
        <v>262716.14</v>
      </c>
      <c r="G281" s="17">
        <v>4201.71</v>
      </c>
      <c r="H281" s="17">
        <v>3163.44</v>
      </c>
      <c r="I281" s="4">
        <f t="shared" si="85"/>
        <v>255350.99000000002</v>
      </c>
      <c r="J281" s="5">
        <f t="shared" si="86"/>
        <v>255351</v>
      </c>
      <c r="K281" s="6">
        <v>0.03</v>
      </c>
      <c r="L281" s="28">
        <v>68505</v>
      </c>
      <c r="M281" s="28">
        <v>48529</v>
      </c>
      <c r="N281" s="28">
        <v>28346</v>
      </c>
      <c r="O281" s="25">
        <v>145520</v>
      </c>
      <c r="P281" s="22">
        <v>0.5693</v>
      </c>
      <c r="Q281" s="9">
        <v>140911</v>
      </c>
      <c r="R281" s="9">
        <v>155493</v>
      </c>
      <c r="S281" s="9">
        <v>186921</v>
      </c>
      <c r="T281" s="9">
        <v>213948</v>
      </c>
      <c r="U281" s="9">
        <v>224425.34</v>
      </c>
      <c r="V281" s="9">
        <v>176194</v>
      </c>
      <c r="W281" s="9">
        <v>139600</v>
      </c>
      <c r="X281" s="9">
        <v>139344</v>
      </c>
      <c r="Y281" s="9">
        <v>145520</v>
      </c>
      <c r="Z281">
        <f t="shared" si="87"/>
        <v>26.83</v>
      </c>
      <c r="AA281" t="e">
        <f t="shared" si="88"/>
        <v>#REF!</v>
      </c>
      <c r="AB281" s="13">
        <f t="shared" si="104"/>
        <v>68504.94973</v>
      </c>
      <c r="AC281" s="13">
        <f t="shared" si="89"/>
        <v>68504.94973</v>
      </c>
      <c r="AD281" s="13">
        <f t="shared" si="90"/>
        <v>-0.050270000007003546</v>
      </c>
      <c r="AE281" s="9">
        <f t="shared" si="91"/>
        <v>68505</v>
      </c>
      <c r="AF281" s="13">
        <f t="shared" si="92"/>
        <v>0.050270000007003546</v>
      </c>
      <c r="AG281">
        <f t="shared" si="93"/>
        <v>26.83</v>
      </c>
      <c r="AH281" s="9" t="e">
        <f>ROUND(IF(K281=3%,$J$359*#REF!,0),0)</f>
        <v>#REF!</v>
      </c>
      <c r="AI281" s="9" t="e">
        <f t="shared" si="94"/>
        <v>#REF!</v>
      </c>
      <c r="AJ281" s="9" t="e">
        <f t="shared" si="95"/>
        <v>#REF!</v>
      </c>
      <c r="AK281" s="9" t="e">
        <f t="shared" si="96"/>
        <v>#REF!</v>
      </c>
      <c r="AL281" s="11" t="e">
        <f t="shared" si="97"/>
        <v>#REF!</v>
      </c>
      <c r="AM281" s="9" t="e">
        <f>IF(K281=3%,ROUND($J$361*#REF!,0),0)</f>
        <v>#REF!</v>
      </c>
      <c r="AN281" s="14" t="e">
        <f t="shared" si="98"/>
        <v>#REF!</v>
      </c>
      <c r="AO281" s="14" t="e">
        <f t="shared" si="99"/>
        <v>#REF!</v>
      </c>
      <c r="AP281" s="9" t="e">
        <f t="shared" si="100"/>
        <v>#REF!</v>
      </c>
      <c r="AQ281" s="14" t="e">
        <f t="shared" si="101"/>
        <v>#REF!</v>
      </c>
      <c r="AR281" s="11" t="e">
        <f t="shared" si="102"/>
        <v>#REF!</v>
      </c>
      <c r="AS281" s="14">
        <v>140</v>
      </c>
      <c r="AT281" s="9" t="e">
        <f t="shared" si="103"/>
        <v>#REF!</v>
      </c>
    </row>
    <row r="282" spans="1:46" ht="12.75">
      <c r="A282">
        <v>280</v>
      </c>
      <c r="B282" s="7" t="s">
        <v>596</v>
      </c>
      <c r="C282" s="7" t="s">
        <v>9</v>
      </c>
      <c r="D282" s="3" t="s">
        <v>597</v>
      </c>
      <c r="F282" s="16"/>
      <c r="G282" s="16"/>
      <c r="H282" s="16"/>
      <c r="I282" s="4">
        <f t="shared" si="85"/>
        <v>0</v>
      </c>
      <c r="J282" s="5">
        <f t="shared" si="86"/>
        <v>0</v>
      </c>
      <c r="K282" s="6"/>
      <c r="L282" s="28">
        <v>0</v>
      </c>
      <c r="M282" s="28">
        <v>0</v>
      </c>
      <c r="N282" s="28">
        <v>0</v>
      </c>
      <c r="O282" s="25">
        <v>0</v>
      </c>
      <c r="P282" s="22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>
        <f t="shared" si="87"/>
        <v>0</v>
      </c>
      <c r="AA282">
        <f t="shared" si="88"/>
        <v>0</v>
      </c>
      <c r="AB282" s="13">
        <f t="shared" si="104"/>
        <v>0</v>
      </c>
      <c r="AC282" s="13">
        <f t="shared" si="89"/>
        <v>0</v>
      </c>
      <c r="AD282" s="13">
        <f t="shared" si="90"/>
        <v>0</v>
      </c>
      <c r="AE282" s="9">
        <f t="shared" si="91"/>
        <v>0</v>
      </c>
      <c r="AF282" s="13">
        <f t="shared" si="92"/>
        <v>0</v>
      </c>
      <c r="AG282">
        <f t="shared" si="93"/>
        <v>0</v>
      </c>
      <c r="AH282" s="9">
        <f>ROUND(IF(K282=3%,$J$359*#REF!,0),0)</f>
        <v>0</v>
      </c>
      <c r="AI282" s="9">
        <f t="shared" si="94"/>
        <v>0</v>
      </c>
      <c r="AJ282" s="9">
        <f t="shared" si="95"/>
        <v>0</v>
      </c>
      <c r="AK282" s="9">
        <f t="shared" si="96"/>
        <v>0</v>
      </c>
      <c r="AL282" s="11">
        <f t="shared" si="97"/>
        <v>0</v>
      </c>
      <c r="AM282" s="9">
        <f>IF(K282=3%,ROUND($J$361*#REF!,0),0)</f>
        <v>0</v>
      </c>
      <c r="AN282" s="14">
        <f t="shared" si="98"/>
        <v>0</v>
      </c>
      <c r="AO282" s="14">
        <f t="shared" si="99"/>
        <v>0</v>
      </c>
      <c r="AP282" s="9">
        <f t="shared" si="100"/>
        <v>0</v>
      </c>
      <c r="AQ282" s="14">
        <f t="shared" si="101"/>
        <v>0</v>
      </c>
      <c r="AR282" s="11">
        <f t="shared" si="102"/>
        <v>0</v>
      </c>
      <c r="AS282" s="14">
        <v>0</v>
      </c>
      <c r="AT282" s="9">
        <f t="shared" si="103"/>
        <v>0</v>
      </c>
    </row>
    <row r="283" spans="1:46" ht="12.75">
      <c r="A283">
        <v>281</v>
      </c>
      <c r="B283" s="7" t="s">
        <v>598</v>
      </c>
      <c r="C283" s="7" t="s">
        <v>9</v>
      </c>
      <c r="D283" s="3" t="s">
        <v>599</v>
      </c>
      <c r="F283" s="16"/>
      <c r="G283" s="16"/>
      <c r="H283" s="16"/>
      <c r="I283" s="4">
        <f t="shared" si="85"/>
        <v>0</v>
      </c>
      <c r="J283" s="5">
        <f t="shared" si="86"/>
        <v>0</v>
      </c>
      <c r="K283" s="6"/>
      <c r="L283" s="28">
        <v>0</v>
      </c>
      <c r="M283" s="28">
        <v>0</v>
      </c>
      <c r="N283" s="28">
        <v>0</v>
      </c>
      <c r="O283" s="25">
        <v>0</v>
      </c>
      <c r="P283" s="22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>
        <f t="shared" si="87"/>
        <v>0</v>
      </c>
      <c r="AA283">
        <f t="shared" si="88"/>
        <v>0</v>
      </c>
      <c r="AB283" s="13">
        <f t="shared" si="104"/>
        <v>0</v>
      </c>
      <c r="AC283" s="13">
        <f t="shared" si="89"/>
        <v>0</v>
      </c>
      <c r="AD283" s="13">
        <f t="shared" si="90"/>
        <v>0</v>
      </c>
      <c r="AE283" s="9">
        <f t="shared" si="91"/>
        <v>0</v>
      </c>
      <c r="AF283" s="13">
        <f t="shared" si="92"/>
        <v>0</v>
      </c>
      <c r="AG283">
        <f t="shared" si="93"/>
        <v>0</v>
      </c>
      <c r="AH283" s="9">
        <f>ROUND(IF(K283=3%,$J$359*#REF!,0),0)</f>
        <v>0</v>
      </c>
      <c r="AI283" s="9">
        <f t="shared" si="94"/>
        <v>0</v>
      </c>
      <c r="AJ283" s="9">
        <f t="shared" si="95"/>
        <v>0</v>
      </c>
      <c r="AK283" s="9">
        <f t="shared" si="96"/>
        <v>0</v>
      </c>
      <c r="AL283" s="11">
        <f t="shared" si="97"/>
        <v>0</v>
      </c>
      <c r="AM283" s="9">
        <f>IF(K283=3%,ROUND($J$361*#REF!,0),0)</f>
        <v>0</v>
      </c>
      <c r="AN283" s="14">
        <f t="shared" si="98"/>
        <v>0</v>
      </c>
      <c r="AO283" s="14">
        <f t="shared" si="99"/>
        <v>0</v>
      </c>
      <c r="AP283" s="9">
        <f t="shared" si="100"/>
        <v>0</v>
      </c>
      <c r="AQ283" s="14">
        <f t="shared" si="101"/>
        <v>0</v>
      </c>
      <c r="AR283" s="11">
        <f t="shared" si="102"/>
        <v>0</v>
      </c>
      <c r="AS283" s="14">
        <v>0</v>
      </c>
      <c r="AT283" s="9">
        <f t="shared" si="103"/>
        <v>0</v>
      </c>
    </row>
    <row r="284" spans="1:46" ht="12.75">
      <c r="A284">
        <v>282</v>
      </c>
      <c r="B284" s="7" t="s">
        <v>600</v>
      </c>
      <c r="C284" s="7" t="s">
        <v>9</v>
      </c>
      <c r="D284" s="3" t="s">
        <v>601</v>
      </c>
      <c r="F284" s="16"/>
      <c r="G284" s="16"/>
      <c r="H284" s="16"/>
      <c r="I284" s="4">
        <f t="shared" si="85"/>
        <v>0</v>
      </c>
      <c r="J284" s="5">
        <f t="shared" si="86"/>
        <v>0</v>
      </c>
      <c r="K284" s="6"/>
      <c r="L284" s="28">
        <v>0</v>
      </c>
      <c r="M284" s="28">
        <v>0</v>
      </c>
      <c r="N284" s="28">
        <v>0</v>
      </c>
      <c r="O284" s="25">
        <v>0</v>
      </c>
      <c r="P284" s="22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>
        <f t="shared" si="87"/>
        <v>0</v>
      </c>
      <c r="AA284">
        <f t="shared" si="88"/>
        <v>0</v>
      </c>
      <c r="AB284" s="13">
        <f t="shared" si="104"/>
        <v>0</v>
      </c>
      <c r="AC284" s="13">
        <f t="shared" si="89"/>
        <v>0</v>
      </c>
      <c r="AD284" s="13">
        <f t="shared" si="90"/>
        <v>0</v>
      </c>
      <c r="AE284" s="9">
        <f t="shared" si="91"/>
        <v>0</v>
      </c>
      <c r="AF284" s="13">
        <f t="shared" si="92"/>
        <v>0</v>
      </c>
      <c r="AG284">
        <f t="shared" si="93"/>
        <v>0</v>
      </c>
      <c r="AH284" s="9">
        <f>ROUND(IF(K284=3%,$J$359*#REF!,0),0)</f>
        <v>0</v>
      </c>
      <c r="AI284" s="9">
        <f t="shared" si="94"/>
        <v>0</v>
      </c>
      <c r="AJ284" s="9">
        <f t="shared" si="95"/>
        <v>0</v>
      </c>
      <c r="AK284" s="9">
        <f t="shared" si="96"/>
        <v>0</v>
      </c>
      <c r="AL284" s="11">
        <f t="shared" si="97"/>
        <v>0</v>
      </c>
      <c r="AM284" s="9">
        <f>IF(K284=3%,ROUND($J$361*#REF!,0),0)</f>
        <v>0</v>
      </c>
      <c r="AN284" s="14">
        <f t="shared" si="98"/>
        <v>0</v>
      </c>
      <c r="AO284" s="14">
        <f t="shared" si="99"/>
        <v>0</v>
      </c>
      <c r="AP284" s="9">
        <f t="shared" si="100"/>
        <v>0</v>
      </c>
      <c r="AQ284" s="14">
        <f t="shared" si="101"/>
        <v>0</v>
      </c>
      <c r="AR284" s="11">
        <f t="shared" si="102"/>
        <v>0</v>
      </c>
      <c r="AS284" s="14">
        <v>0</v>
      </c>
      <c r="AT284" s="9">
        <f t="shared" si="103"/>
        <v>0</v>
      </c>
    </row>
    <row r="285" spans="1:46" ht="12.75">
      <c r="A285">
        <v>283</v>
      </c>
      <c r="B285" s="7" t="s">
        <v>103</v>
      </c>
      <c r="C285" s="7" t="s">
        <v>9</v>
      </c>
      <c r="D285" s="3" t="s">
        <v>104</v>
      </c>
      <c r="E285">
        <v>2003</v>
      </c>
      <c r="F285" s="17">
        <v>146077</v>
      </c>
      <c r="G285" s="17">
        <v>1728</v>
      </c>
      <c r="H285" s="17">
        <v>123</v>
      </c>
      <c r="I285" s="4">
        <f t="shared" si="85"/>
        <v>144226</v>
      </c>
      <c r="J285" s="5">
        <f t="shared" si="86"/>
        <v>144226</v>
      </c>
      <c r="K285" s="6">
        <v>0.03</v>
      </c>
      <c r="L285" s="28">
        <v>38693</v>
      </c>
      <c r="M285" s="28">
        <v>32353</v>
      </c>
      <c r="N285" s="28">
        <v>18898</v>
      </c>
      <c r="O285" s="25">
        <v>90036</v>
      </c>
      <c r="P285" s="22">
        <v>0.6236</v>
      </c>
      <c r="Q285" s="9">
        <v>72980</v>
      </c>
      <c r="R285" s="9">
        <v>101571</v>
      </c>
      <c r="S285" s="9">
        <v>110902</v>
      </c>
      <c r="T285" s="9">
        <v>125395</v>
      </c>
      <c r="U285" s="9">
        <v>139520.01</v>
      </c>
      <c r="V285" s="9">
        <v>110325</v>
      </c>
      <c r="W285" s="9">
        <v>93683</v>
      </c>
      <c r="X285" s="9">
        <v>87783</v>
      </c>
      <c r="Y285" s="9">
        <v>90036</v>
      </c>
      <c r="Z285">
        <f t="shared" si="87"/>
        <v>26.83</v>
      </c>
      <c r="AA285" t="e">
        <f t="shared" si="88"/>
        <v>#REF!</v>
      </c>
      <c r="AB285" s="13">
        <f t="shared" si="104"/>
        <v>38692.60304</v>
      </c>
      <c r="AC285" s="13">
        <f t="shared" si="89"/>
        <v>38692.60304</v>
      </c>
      <c r="AD285" s="13">
        <f t="shared" si="90"/>
        <v>-0.3969599999982165</v>
      </c>
      <c r="AE285" s="9">
        <f t="shared" si="91"/>
        <v>38693</v>
      </c>
      <c r="AF285" s="13">
        <f t="shared" si="92"/>
        <v>0.3969599999982165</v>
      </c>
      <c r="AG285">
        <f t="shared" si="93"/>
        <v>26.83</v>
      </c>
      <c r="AH285" s="9" t="e">
        <f>ROUND(IF(K285=3%,$J$359*#REF!,0),0)</f>
        <v>#REF!</v>
      </c>
      <c r="AI285" s="9" t="e">
        <f t="shared" si="94"/>
        <v>#REF!</v>
      </c>
      <c r="AJ285" s="9" t="e">
        <f t="shared" si="95"/>
        <v>#REF!</v>
      </c>
      <c r="AK285" s="9" t="e">
        <f t="shared" si="96"/>
        <v>#REF!</v>
      </c>
      <c r="AL285" s="11" t="e">
        <f t="shared" si="97"/>
        <v>#REF!</v>
      </c>
      <c r="AM285" s="9" t="e">
        <f>IF(K285=3%,ROUND($J$361*#REF!,0),0)</f>
        <v>#REF!</v>
      </c>
      <c r="AN285" s="14" t="e">
        <f t="shared" si="98"/>
        <v>#REF!</v>
      </c>
      <c r="AO285" s="14" t="e">
        <f t="shared" si="99"/>
        <v>#REF!</v>
      </c>
      <c r="AP285" s="9" t="e">
        <f t="shared" si="100"/>
        <v>#REF!</v>
      </c>
      <c r="AQ285" s="14" t="e">
        <f t="shared" si="101"/>
        <v>#REF!</v>
      </c>
      <c r="AR285" s="11" t="e">
        <f t="shared" si="102"/>
        <v>#REF!</v>
      </c>
      <c r="AS285" s="14">
        <v>92</v>
      </c>
      <c r="AT285" s="9" t="e">
        <f t="shared" si="103"/>
        <v>#REF!</v>
      </c>
    </row>
    <row r="286" spans="1:46" ht="12.75">
      <c r="A286">
        <v>284</v>
      </c>
      <c r="B286" s="7" t="s">
        <v>602</v>
      </c>
      <c r="C286" s="7" t="s">
        <v>9</v>
      </c>
      <c r="D286" s="3" t="s">
        <v>603</v>
      </c>
      <c r="F286" s="16"/>
      <c r="G286" s="16"/>
      <c r="H286" s="16"/>
      <c r="I286" s="4">
        <f t="shared" si="85"/>
        <v>0</v>
      </c>
      <c r="J286" s="5">
        <f t="shared" si="86"/>
        <v>0</v>
      </c>
      <c r="K286" s="6"/>
      <c r="L286" s="28">
        <v>0</v>
      </c>
      <c r="M286" s="28">
        <v>0</v>
      </c>
      <c r="N286" s="28">
        <v>0</v>
      </c>
      <c r="O286" s="25">
        <v>0</v>
      </c>
      <c r="P286" s="22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>
        <f t="shared" si="87"/>
        <v>0</v>
      </c>
      <c r="AA286">
        <f t="shared" si="88"/>
        <v>0</v>
      </c>
      <c r="AB286" s="13">
        <f t="shared" si="104"/>
        <v>0</v>
      </c>
      <c r="AC286" s="13">
        <f t="shared" si="89"/>
        <v>0</v>
      </c>
      <c r="AD286" s="13">
        <f t="shared" si="90"/>
        <v>0</v>
      </c>
      <c r="AE286" s="9">
        <f t="shared" si="91"/>
        <v>0</v>
      </c>
      <c r="AF286" s="13">
        <f t="shared" si="92"/>
        <v>0</v>
      </c>
      <c r="AG286">
        <f t="shared" si="93"/>
        <v>0</v>
      </c>
      <c r="AH286" s="9">
        <f>ROUND(IF(K286=3%,$J$359*#REF!,0),0)</f>
        <v>0</v>
      </c>
      <c r="AI286" s="9">
        <f t="shared" si="94"/>
        <v>0</v>
      </c>
      <c r="AJ286" s="9">
        <f t="shared" si="95"/>
        <v>0</v>
      </c>
      <c r="AK286" s="9">
        <f t="shared" si="96"/>
        <v>0</v>
      </c>
      <c r="AL286" s="11">
        <f t="shared" si="97"/>
        <v>0</v>
      </c>
      <c r="AM286" s="9">
        <f>IF(K286=3%,ROUND($J$361*#REF!,0),0)</f>
        <v>0</v>
      </c>
      <c r="AN286" s="14">
        <f t="shared" si="98"/>
        <v>0</v>
      </c>
      <c r="AO286" s="14">
        <f t="shared" si="99"/>
        <v>0</v>
      </c>
      <c r="AP286" s="9">
        <f t="shared" si="100"/>
        <v>0</v>
      </c>
      <c r="AQ286" s="14">
        <f t="shared" si="101"/>
        <v>0</v>
      </c>
      <c r="AR286" s="11">
        <f t="shared" si="102"/>
        <v>0</v>
      </c>
      <c r="AS286" s="14">
        <v>0</v>
      </c>
      <c r="AT286" s="9">
        <f t="shared" si="103"/>
        <v>0</v>
      </c>
    </row>
    <row r="287" spans="1:46" ht="12.75">
      <c r="A287">
        <v>285</v>
      </c>
      <c r="B287" s="7" t="s">
        <v>604</v>
      </c>
      <c r="C287" s="7" t="s">
        <v>9</v>
      </c>
      <c r="D287" s="3" t="s">
        <v>605</v>
      </c>
      <c r="E287">
        <v>2009</v>
      </c>
      <c r="F287" s="17">
        <v>519719.31</v>
      </c>
      <c r="G287" s="17">
        <v>3701.98</v>
      </c>
      <c r="H287" s="17">
        <v>562.45</v>
      </c>
      <c r="I287" s="4">
        <f t="shared" si="85"/>
        <v>515454.88</v>
      </c>
      <c r="J287" s="5">
        <f t="shared" si="86"/>
        <v>515455</v>
      </c>
      <c r="K287" s="6">
        <v>0.015</v>
      </c>
      <c r="L287" s="28">
        <v>138285</v>
      </c>
      <c r="M287" s="28">
        <v>0</v>
      </c>
      <c r="N287" s="28">
        <v>0</v>
      </c>
      <c r="O287" s="25">
        <v>138317</v>
      </c>
      <c r="P287" s="22">
        <v>0.2683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172490</v>
      </c>
      <c r="W287" s="9">
        <v>137764</v>
      </c>
      <c r="X287" s="9">
        <v>135068</v>
      </c>
      <c r="Y287" s="9">
        <v>138317</v>
      </c>
      <c r="Z287">
        <f t="shared" si="87"/>
        <v>26.83</v>
      </c>
      <c r="AA287">
        <f t="shared" si="88"/>
        <v>26.83</v>
      </c>
      <c r="AB287" s="13">
        <f t="shared" si="104"/>
        <v>138285.02283</v>
      </c>
      <c r="AC287" s="13">
        <f t="shared" si="89"/>
        <v>138285.02283</v>
      </c>
      <c r="AD287" s="13">
        <f t="shared" si="90"/>
        <v>0.02283000000170432</v>
      </c>
      <c r="AE287" s="9">
        <f t="shared" si="91"/>
        <v>138285</v>
      </c>
      <c r="AF287" s="13">
        <f t="shared" si="92"/>
        <v>-0.02283000000170432</v>
      </c>
      <c r="AG287">
        <f t="shared" si="93"/>
        <v>26.83</v>
      </c>
      <c r="AH287" s="9">
        <f>ROUND(IF(K287=3%,$J$359*#REF!,0),0)</f>
        <v>0</v>
      </c>
      <c r="AI287" s="9">
        <f t="shared" si="94"/>
        <v>138285</v>
      </c>
      <c r="AJ287" s="9">
        <f t="shared" si="95"/>
        <v>0</v>
      </c>
      <c r="AK287" s="9">
        <f t="shared" si="96"/>
        <v>138285</v>
      </c>
      <c r="AL287" s="11">
        <f t="shared" si="97"/>
        <v>26.83</v>
      </c>
      <c r="AM287" s="9">
        <f>IF(K287=3%,ROUND($J$361*#REF!,0),0)</f>
        <v>0</v>
      </c>
      <c r="AN287" s="14">
        <f t="shared" si="98"/>
        <v>138285</v>
      </c>
      <c r="AO287" s="14">
        <f t="shared" si="99"/>
        <v>0</v>
      </c>
      <c r="AP287" s="9">
        <f t="shared" si="100"/>
        <v>138285</v>
      </c>
      <c r="AQ287" s="14">
        <f t="shared" si="101"/>
        <v>0</v>
      </c>
      <c r="AR287" s="11">
        <f t="shared" si="102"/>
        <v>26.83</v>
      </c>
      <c r="AS287" s="14">
        <v>32</v>
      </c>
      <c r="AT287" s="9">
        <f t="shared" si="103"/>
        <v>138317</v>
      </c>
    </row>
    <row r="288" spans="1:46" ht="12.75">
      <c r="A288">
        <v>286</v>
      </c>
      <c r="B288" s="7" t="s">
        <v>105</v>
      </c>
      <c r="C288" s="7" t="s">
        <v>9</v>
      </c>
      <c r="D288" s="3" t="s">
        <v>106</v>
      </c>
      <c r="E288">
        <v>2002</v>
      </c>
      <c r="F288" s="17">
        <v>467962.45</v>
      </c>
      <c r="G288" s="17">
        <v>9034.2</v>
      </c>
      <c r="H288" s="17">
        <v>0</v>
      </c>
      <c r="I288" s="4">
        <f t="shared" si="85"/>
        <v>458928.25</v>
      </c>
      <c r="J288" s="5">
        <f t="shared" si="86"/>
        <v>458928</v>
      </c>
      <c r="K288" s="6">
        <v>0.03</v>
      </c>
      <c r="L288" s="28">
        <v>123120</v>
      </c>
      <c r="M288" s="28">
        <v>32353</v>
      </c>
      <c r="N288" s="28">
        <v>18898</v>
      </c>
      <c r="O288" s="25">
        <v>174492</v>
      </c>
      <c r="P288" s="22">
        <v>0.38</v>
      </c>
      <c r="Q288" s="9">
        <v>302236</v>
      </c>
      <c r="R288" s="9">
        <v>331284</v>
      </c>
      <c r="S288" s="9">
        <v>364777</v>
      </c>
      <c r="T288" s="9">
        <v>390888</v>
      </c>
      <c r="U288" s="9">
        <v>369084</v>
      </c>
      <c r="V288" s="9">
        <v>219912</v>
      </c>
      <c r="W288" s="9">
        <v>176222</v>
      </c>
      <c r="X288" s="9">
        <v>172219</v>
      </c>
      <c r="Y288" s="9">
        <v>174492</v>
      </c>
      <c r="Z288">
        <f t="shared" si="87"/>
        <v>26.83</v>
      </c>
      <c r="AA288" t="e">
        <f t="shared" si="88"/>
        <v>#REF!</v>
      </c>
      <c r="AB288" s="13">
        <f t="shared" si="104"/>
        <v>123120.09575</v>
      </c>
      <c r="AC288" s="13">
        <f t="shared" si="89"/>
        <v>123120.09575</v>
      </c>
      <c r="AD288" s="13">
        <f t="shared" si="90"/>
        <v>0.0957499999931315</v>
      </c>
      <c r="AE288" s="9">
        <f t="shared" si="91"/>
        <v>123120</v>
      </c>
      <c r="AF288" s="13">
        <f t="shared" si="92"/>
        <v>-0.0957499999931315</v>
      </c>
      <c r="AG288">
        <f t="shared" si="93"/>
        <v>26.83</v>
      </c>
      <c r="AH288" s="9" t="e">
        <f>ROUND(IF(K288=3%,$J$359*#REF!,0),0)</f>
        <v>#REF!</v>
      </c>
      <c r="AI288" s="9" t="e">
        <f t="shared" si="94"/>
        <v>#REF!</v>
      </c>
      <c r="AJ288" s="9" t="e">
        <f t="shared" si="95"/>
        <v>#REF!</v>
      </c>
      <c r="AK288" s="9" t="e">
        <f t="shared" si="96"/>
        <v>#REF!</v>
      </c>
      <c r="AL288" s="11" t="e">
        <f t="shared" si="97"/>
        <v>#REF!</v>
      </c>
      <c r="AM288" s="9" t="e">
        <f>IF(K288=3%,ROUND($J$361*#REF!,0),0)</f>
        <v>#REF!</v>
      </c>
      <c r="AN288" s="14" t="e">
        <f t="shared" si="98"/>
        <v>#REF!</v>
      </c>
      <c r="AO288" s="14" t="e">
        <f t="shared" si="99"/>
        <v>#REF!</v>
      </c>
      <c r="AP288" s="9" t="e">
        <f t="shared" si="100"/>
        <v>#REF!</v>
      </c>
      <c r="AQ288" s="14" t="e">
        <f t="shared" si="101"/>
        <v>#REF!</v>
      </c>
      <c r="AR288" s="11" t="e">
        <f t="shared" si="102"/>
        <v>#REF!</v>
      </c>
      <c r="AS288" s="14">
        <v>121</v>
      </c>
      <c r="AT288" s="9" t="e">
        <f t="shared" si="103"/>
        <v>#REF!</v>
      </c>
    </row>
    <row r="289" spans="1:46" ht="12.75">
      <c r="A289">
        <v>287</v>
      </c>
      <c r="B289" s="7" t="s">
        <v>107</v>
      </c>
      <c r="C289" s="7" t="s">
        <v>9</v>
      </c>
      <c r="D289" s="3" t="s">
        <v>108</v>
      </c>
      <c r="E289">
        <v>2002</v>
      </c>
      <c r="F289" s="17">
        <v>375695.67</v>
      </c>
      <c r="G289" s="17">
        <v>7859.3</v>
      </c>
      <c r="H289" s="17">
        <v>0</v>
      </c>
      <c r="I289" s="4">
        <f t="shared" si="85"/>
        <v>367836.37</v>
      </c>
      <c r="J289" s="5">
        <f t="shared" si="86"/>
        <v>367836</v>
      </c>
      <c r="K289" s="6">
        <v>0.03</v>
      </c>
      <c r="L289" s="28">
        <v>98682</v>
      </c>
      <c r="M289" s="28">
        <v>40441</v>
      </c>
      <c r="N289" s="28">
        <v>23622</v>
      </c>
      <c r="O289" s="25">
        <v>162860</v>
      </c>
      <c r="P289" s="22">
        <v>0.4424</v>
      </c>
      <c r="Q289" s="9">
        <v>213239</v>
      </c>
      <c r="R289" s="9">
        <v>271839</v>
      </c>
      <c r="S289" s="9">
        <v>295919</v>
      </c>
      <c r="T289" s="9">
        <v>323526</v>
      </c>
      <c r="U289" s="9">
        <v>327012</v>
      </c>
      <c r="V289" s="9">
        <v>199860</v>
      </c>
      <c r="W289" s="9">
        <v>153260</v>
      </c>
      <c r="X289" s="9">
        <v>150853</v>
      </c>
      <c r="Y289" s="9">
        <v>162860</v>
      </c>
      <c r="Z289">
        <f t="shared" si="87"/>
        <v>26.83</v>
      </c>
      <c r="AA289" t="e">
        <f t="shared" si="88"/>
        <v>#REF!</v>
      </c>
      <c r="AB289" s="13">
        <f t="shared" si="104"/>
        <v>98682.15393</v>
      </c>
      <c r="AC289" s="13">
        <f t="shared" si="89"/>
        <v>98682.15393</v>
      </c>
      <c r="AD289" s="13">
        <f t="shared" si="90"/>
        <v>0.15393000000040047</v>
      </c>
      <c r="AE289" s="9">
        <f t="shared" si="91"/>
        <v>98682</v>
      </c>
      <c r="AF289" s="13">
        <f t="shared" si="92"/>
        <v>-0.15393000000040047</v>
      </c>
      <c r="AG289">
        <f t="shared" si="93"/>
        <v>26.83</v>
      </c>
      <c r="AH289" s="9" t="e">
        <f>ROUND(IF(K289=3%,$J$359*#REF!,0),0)</f>
        <v>#REF!</v>
      </c>
      <c r="AI289" s="9" t="e">
        <f t="shared" si="94"/>
        <v>#REF!</v>
      </c>
      <c r="AJ289" s="9" t="e">
        <f t="shared" si="95"/>
        <v>#REF!</v>
      </c>
      <c r="AK289" s="9" t="e">
        <f t="shared" si="96"/>
        <v>#REF!</v>
      </c>
      <c r="AL289" s="11" t="e">
        <f t="shared" si="97"/>
        <v>#REF!</v>
      </c>
      <c r="AM289" s="9" t="e">
        <f>IF(K289=3%,ROUND($J$361*#REF!,0),0)</f>
        <v>#REF!</v>
      </c>
      <c r="AN289" s="14" t="e">
        <f t="shared" si="98"/>
        <v>#REF!</v>
      </c>
      <c r="AO289" s="14" t="e">
        <f t="shared" si="99"/>
        <v>#REF!</v>
      </c>
      <c r="AP289" s="9" t="e">
        <f t="shared" si="100"/>
        <v>#REF!</v>
      </c>
      <c r="AQ289" s="14" t="e">
        <f t="shared" si="101"/>
        <v>#REF!</v>
      </c>
      <c r="AR289" s="11" t="e">
        <f t="shared" si="102"/>
        <v>#REF!</v>
      </c>
      <c r="AS289" s="14">
        <v>115</v>
      </c>
      <c r="AT289" s="9" t="e">
        <f t="shared" si="103"/>
        <v>#REF!</v>
      </c>
    </row>
    <row r="290" spans="1:46" ht="12.75">
      <c r="A290">
        <v>288</v>
      </c>
      <c r="B290" s="7" t="s">
        <v>109</v>
      </c>
      <c r="C290" s="7" t="s">
        <v>9</v>
      </c>
      <c r="D290" s="3" t="s">
        <v>110</v>
      </c>
      <c r="E290">
        <v>2003</v>
      </c>
      <c r="F290" s="17">
        <v>1572876.84</v>
      </c>
      <c r="G290" s="17">
        <v>35112.32</v>
      </c>
      <c r="H290" s="17">
        <v>2886.17</v>
      </c>
      <c r="I290" s="4">
        <f t="shared" si="85"/>
        <v>1534878.35</v>
      </c>
      <c r="J290" s="5">
        <f t="shared" si="86"/>
        <v>1534878</v>
      </c>
      <c r="K290" s="6">
        <v>0.03</v>
      </c>
      <c r="L290" s="28">
        <v>411773</v>
      </c>
      <c r="M290" s="28">
        <v>20221</v>
      </c>
      <c r="N290" s="28">
        <v>11811</v>
      </c>
      <c r="O290" s="25">
        <v>443953</v>
      </c>
      <c r="P290" s="22">
        <v>0.2891</v>
      </c>
      <c r="Q290" s="9">
        <v>1090772</v>
      </c>
      <c r="R290" s="9">
        <v>1105972</v>
      </c>
      <c r="S290" s="9">
        <v>1248806</v>
      </c>
      <c r="T290" s="9">
        <v>1307615</v>
      </c>
      <c r="U290" s="9">
        <v>965898</v>
      </c>
      <c r="V290" s="9">
        <v>539676</v>
      </c>
      <c r="W290" s="9">
        <v>431234</v>
      </c>
      <c r="X290" s="9">
        <v>431743</v>
      </c>
      <c r="Y290" s="9">
        <v>443953</v>
      </c>
      <c r="Z290">
        <f t="shared" si="87"/>
        <v>26.83</v>
      </c>
      <c r="AA290" t="e">
        <f t="shared" si="88"/>
        <v>#REF!</v>
      </c>
      <c r="AB290" s="13">
        <f t="shared" si="104"/>
        <v>411773.36385</v>
      </c>
      <c r="AC290" s="13">
        <f t="shared" si="89"/>
        <v>411773.36385</v>
      </c>
      <c r="AD290" s="13">
        <f t="shared" si="90"/>
        <v>0.3638500000233762</v>
      </c>
      <c r="AE290" s="9">
        <f t="shared" si="91"/>
        <v>411773</v>
      </c>
      <c r="AF290" s="13">
        <f t="shared" si="92"/>
        <v>-0.3638500000233762</v>
      </c>
      <c r="AG290">
        <f t="shared" si="93"/>
        <v>26.83</v>
      </c>
      <c r="AH290" s="9" t="e">
        <f>ROUND(IF(K290=3%,$J$359*#REF!,0),0)</f>
        <v>#REF!</v>
      </c>
      <c r="AI290" s="9" t="e">
        <f t="shared" si="94"/>
        <v>#REF!</v>
      </c>
      <c r="AJ290" s="9" t="e">
        <f t="shared" si="95"/>
        <v>#REF!</v>
      </c>
      <c r="AK290" s="9" t="e">
        <f t="shared" si="96"/>
        <v>#REF!</v>
      </c>
      <c r="AL290" s="11" t="e">
        <f t="shared" si="97"/>
        <v>#REF!</v>
      </c>
      <c r="AM290" s="9" t="e">
        <f>IF(K290=3%,ROUND($J$361*#REF!,0),0)</f>
        <v>#REF!</v>
      </c>
      <c r="AN290" s="14" t="e">
        <f t="shared" si="98"/>
        <v>#REF!</v>
      </c>
      <c r="AO290" s="14" t="e">
        <f t="shared" si="99"/>
        <v>#REF!</v>
      </c>
      <c r="AP290" s="9" t="e">
        <f t="shared" si="100"/>
        <v>#REF!</v>
      </c>
      <c r="AQ290" s="14" t="e">
        <f t="shared" si="101"/>
        <v>#REF!</v>
      </c>
      <c r="AR290" s="11" t="e">
        <f t="shared" si="102"/>
        <v>#REF!</v>
      </c>
      <c r="AS290" s="14">
        <v>148</v>
      </c>
      <c r="AT290" s="9" t="e">
        <f t="shared" si="103"/>
        <v>#REF!</v>
      </c>
    </row>
    <row r="291" spans="1:46" ht="12.75">
      <c r="A291">
        <v>289</v>
      </c>
      <c r="B291" s="7" t="s">
        <v>606</v>
      </c>
      <c r="C291" s="7" t="s">
        <v>9</v>
      </c>
      <c r="D291" s="3" t="s">
        <v>607</v>
      </c>
      <c r="E291">
        <v>2012</v>
      </c>
      <c r="F291" s="17">
        <v>90358.99</v>
      </c>
      <c r="G291" s="17">
        <v>553.22</v>
      </c>
      <c r="H291" s="17">
        <v>0</v>
      </c>
      <c r="I291" s="4">
        <f t="shared" si="85"/>
        <v>89805.77</v>
      </c>
      <c r="J291" s="5">
        <f t="shared" si="86"/>
        <v>89806</v>
      </c>
      <c r="K291" s="6">
        <v>0.03</v>
      </c>
      <c r="L291" s="28">
        <v>24093</v>
      </c>
      <c r="M291" s="28">
        <v>56617</v>
      </c>
      <c r="N291" s="28">
        <v>9096</v>
      </c>
      <c r="O291" s="25">
        <v>89806</v>
      </c>
      <c r="P291" s="22">
        <v>1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89806</v>
      </c>
      <c r="Z291">
        <f t="shared" si="87"/>
        <v>26.83</v>
      </c>
      <c r="AA291" t="e">
        <f t="shared" si="88"/>
        <v>#REF!</v>
      </c>
      <c r="AB291" s="13">
        <f t="shared" si="104"/>
        <v>24092.93684</v>
      </c>
      <c r="AC291" s="13">
        <f t="shared" si="89"/>
        <v>24092.93684</v>
      </c>
      <c r="AD291" s="13">
        <f t="shared" si="90"/>
        <v>-0.06316000000151689</v>
      </c>
      <c r="AE291" s="9">
        <f t="shared" si="91"/>
        <v>24093</v>
      </c>
      <c r="AF291" s="13">
        <f t="shared" si="92"/>
        <v>0.06316000000151689</v>
      </c>
      <c r="AG291">
        <f t="shared" si="93"/>
        <v>26.83</v>
      </c>
      <c r="AH291" s="9" t="e">
        <f>ROUND(IF(K291=3%,$J$359*#REF!,0),0)</f>
        <v>#REF!</v>
      </c>
      <c r="AI291" s="9" t="e">
        <f t="shared" si="94"/>
        <v>#REF!</v>
      </c>
      <c r="AJ291" s="9" t="e">
        <f t="shared" si="95"/>
        <v>#REF!</v>
      </c>
      <c r="AK291" s="9" t="e">
        <f t="shared" si="96"/>
        <v>#REF!</v>
      </c>
      <c r="AL291" s="11" t="e">
        <f t="shared" si="97"/>
        <v>#REF!</v>
      </c>
      <c r="AM291" s="9" t="e">
        <f>IF(K291=3%,ROUND($J$361*#REF!,0),0)</f>
        <v>#REF!</v>
      </c>
      <c r="AN291" s="14" t="e">
        <f t="shared" si="98"/>
        <v>#REF!</v>
      </c>
      <c r="AO291" s="14" t="e">
        <f t="shared" si="99"/>
        <v>#REF!</v>
      </c>
      <c r="AP291" s="9" t="e">
        <f t="shared" si="100"/>
        <v>#REF!</v>
      </c>
      <c r="AQ291" s="14" t="e">
        <f t="shared" si="101"/>
        <v>#REF!</v>
      </c>
      <c r="AR291" s="11" t="e">
        <f t="shared" si="102"/>
        <v>#REF!</v>
      </c>
      <c r="AS291" s="14">
        <v>0</v>
      </c>
      <c r="AT291" s="9" t="e">
        <f t="shared" si="103"/>
        <v>#REF!</v>
      </c>
    </row>
    <row r="292" spans="1:46" ht="12.75">
      <c r="A292">
        <v>290</v>
      </c>
      <c r="B292" s="7" t="s">
        <v>608</v>
      </c>
      <c r="C292" s="7" t="s">
        <v>9</v>
      </c>
      <c r="D292" s="3" t="s">
        <v>609</v>
      </c>
      <c r="F292" s="16"/>
      <c r="G292" s="16"/>
      <c r="H292" s="16"/>
      <c r="I292" s="4">
        <f t="shared" si="85"/>
        <v>0</v>
      </c>
      <c r="J292" s="5">
        <f t="shared" si="86"/>
        <v>0</v>
      </c>
      <c r="K292" s="6"/>
      <c r="L292" s="28">
        <v>0</v>
      </c>
      <c r="M292" s="28">
        <v>0</v>
      </c>
      <c r="N292" s="28">
        <v>0</v>
      </c>
      <c r="O292" s="25">
        <v>0</v>
      </c>
      <c r="P292" s="22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>
        <f t="shared" si="87"/>
        <v>0</v>
      </c>
      <c r="AA292">
        <f t="shared" si="88"/>
        <v>0</v>
      </c>
      <c r="AB292" s="13">
        <f t="shared" si="104"/>
        <v>0</v>
      </c>
      <c r="AC292" s="13">
        <f t="shared" si="89"/>
        <v>0</v>
      </c>
      <c r="AD292" s="13">
        <f t="shared" si="90"/>
        <v>0</v>
      </c>
      <c r="AE292" s="9">
        <f t="shared" si="91"/>
        <v>0</v>
      </c>
      <c r="AF292" s="13">
        <f t="shared" si="92"/>
        <v>0</v>
      </c>
      <c r="AG292">
        <f t="shared" si="93"/>
        <v>0</v>
      </c>
      <c r="AH292" s="9">
        <f>ROUND(IF(K292=3%,$J$359*#REF!,0),0)</f>
        <v>0</v>
      </c>
      <c r="AI292" s="9">
        <f t="shared" si="94"/>
        <v>0</v>
      </c>
      <c r="AJ292" s="9">
        <f t="shared" si="95"/>
        <v>0</v>
      </c>
      <c r="AK292" s="9">
        <f t="shared" si="96"/>
        <v>0</v>
      </c>
      <c r="AL292" s="11">
        <f t="shared" si="97"/>
        <v>0</v>
      </c>
      <c r="AM292" s="9">
        <f>IF(K292=3%,ROUND($J$361*#REF!,0),0)</f>
        <v>0</v>
      </c>
      <c r="AN292" s="14">
        <f t="shared" si="98"/>
        <v>0</v>
      </c>
      <c r="AO292" s="14">
        <f t="shared" si="99"/>
        <v>0</v>
      </c>
      <c r="AP292" s="9">
        <f t="shared" si="100"/>
        <v>0</v>
      </c>
      <c r="AQ292" s="14">
        <f t="shared" si="101"/>
        <v>0</v>
      </c>
      <c r="AR292" s="11">
        <f t="shared" si="102"/>
        <v>0</v>
      </c>
      <c r="AS292" s="14">
        <v>0</v>
      </c>
      <c r="AT292" s="9">
        <f t="shared" si="103"/>
        <v>0</v>
      </c>
    </row>
    <row r="293" spans="1:46" ht="12.75">
      <c r="A293">
        <v>291</v>
      </c>
      <c r="B293" s="7" t="s">
        <v>610</v>
      </c>
      <c r="C293" s="7" t="s">
        <v>9</v>
      </c>
      <c r="D293" s="3" t="s">
        <v>611</v>
      </c>
      <c r="F293" s="16"/>
      <c r="G293" s="16"/>
      <c r="H293" s="16"/>
      <c r="I293" s="4">
        <f t="shared" si="85"/>
        <v>0</v>
      </c>
      <c r="J293" s="5">
        <f t="shared" si="86"/>
        <v>0</v>
      </c>
      <c r="K293" s="6"/>
      <c r="L293" s="28">
        <v>0</v>
      </c>
      <c r="M293" s="28">
        <v>0</v>
      </c>
      <c r="N293" s="28">
        <v>0</v>
      </c>
      <c r="O293" s="25">
        <v>0</v>
      </c>
      <c r="P293" s="22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>
        <f t="shared" si="87"/>
        <v>0</v>
      </c>
      <c r="AA293">
        <f t="shared" si="88"/>
        <v>0</v>
      </c>
      <c r="AB293" s="13">
        <f t="shared" si="104"/>
        <v>0</v>
      </c>
      <c r="AC293" s="13">
        <f t="shared" si="89"/>
        <v>0</v>
      </c>
      <c r="AD293" s="13">
        <f t="shared" si="90"/>
        <v>0</v>
      </c>
      <c r="AE293" s="9">
        <f t="shared" si="91"/>
        <v>0</v>
      </c>
      <c r="AF293" s="13">
        <f t="shared" si="92"/>
        <v>0</v>
      </c>
      <c r="AG293">
        <f t="shared" si="93"/>
        <v>0</v>
      </c>
      <c r="AH293" s="9">
        <f>ROUND(IF(K293=3%,$J$359*#REF!,0),0)</f>
        <v>0</v>
      </c>
      <c r="AI293" s="9">
        <f t="shared" si="94"/>
        <v>0</v>
      </c>
      <c r="AJ293" s="9">
        <f t="shared" si="95"/>
        <v>0</v>
      </c>
      <c r="AK293" s="9">
        <f t="shared" si="96"/>
        <v>0</v>
      </c>
      <c r="AL293" s="11">
        <f t="shared" si="97"/>
        <v>0</v>
      </c>
      <c r="AM293" s="9">
        <f>IF(K293=3%,ROUND($J$361*#REF!,0),0)</f>
        <v>0</v>
      </c>
      <c r="AN293" s="14">
        <f t="shared" si="98"/>
        <v>0</v>
      </c>
      <c r="AO293" s="14">
        <f t="shared" si="99"/>
        <v>0</v>
      </c>
      <c r="AP293" s="9">
        <f t="shared" si="100"/>
        <v>0</v>
      </c>
      <c r="AQ293" s="14">
        <f t="shared" si="101"/>
        <v>0</v>
      </c>
      <c r="AR293" s="11">
        <f t="shared" si="102"/>
        <v>0</v>
      </c>
      <c r="AS293" s="14">
        <v>0</v>
      </c>
      <c r="AT293" s="9">
        <f t="shared" si="103"/>
        <v>0</v>
      </c>
    </row>
    <row r="294" spans="1:46" ht="12.75">
      <c r="A294">
        <v>292</v>
      </c>
      <c r="B294" s="7" t="s">
        <v>612</v>
      </c>
      <c r="C294" s="7" t="s">
        <v>9</v>
      </c>
      <c r="D294" s="3" t="s">
        <v>613</v>
      </c>
      <c r="E294">
        <v>2010</v>
      </c>
      <c r="F294" s="17">
        <v>248671.11</v>
      </c>
      <c r="G294" s="17">
        <v>4445.67</v>
      </c>
      <c r="H294" s="17">
        <v>1151.26</v>
      </c>
      <c r="I294" s="4">
        <f t="shared" si="85"/>
        <v>243074.17999999996</v>
      </c>
      <c r="J294" s="5">
        <f t="shared" si="86"/>
        <v>243074</v>
      </c>
      <c r="K294" s="6">
        <v>0.015</v>
      </c>
      <c r="L294" s="28">
        <v>65211</v>
      </c>
      <c r="M294" s="28">
        <v>0</v>
      </c>
      <c r="N294" s="28">
        <v>0</v>
      </c>
      <c r="O294" s="25">
        <v>65226</v>
      </c>
      <c r="P294" s="22">
        <v>0.2683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61829</v>
      </c>
      <c r="X294" s="9">
        <v>61605</v>
      </c>
      <c r="Y294" s="9">
        <v>65226</v>
      </c>
      <c r="Z294">
        <f t="shared" si="87"/>
        <v>26.83</v>
      </c>
      <c r="AA294">
        <f t="shared" si="88"/>
        <v>26.83</v>
      </c>
      <c r="AB294" s="13">
        <f t="shared" si="104"/>
        <v>65211.30581</v>
      </c>
      <c r="AC294" s="13">
        <f t="shared" si="89"/>
        <v>65211.30581</v>
      </c>
      <c r="AD294" s="13">
        <f t="shared" si="90"/>
        <v>0.3058099999980186</v>
      </c>
      <c r="AE294" s="9">
        <f t="shared" si="91"/>
        <v>65211</v>
      </c>
      <c r="AF294" s="13">
        <f t="shared" si="92"/>
        <v>-0.3058099999980186</v>
      </c>
      <c r="AG294">
        <f t="shared" si="93"/>
        <v>26.83</v>
      </c>
      <c r="AH294" s="9">
        <f>ROUND(IF(K294=3%,$J$359*#REF!,0),0)</f>
        <v>0</v>
      </c>
      <c r="AI294" s="9">
        <f t="shared" si="94"/>
        <v>65211</v>
      </c>
      <c r="AJ294" s="9">
        <f t="shared" si="95"/>
        <v>0</v>
      </c>
      <c r="AK294" s="9">
        <f t="shared" si="96"/>
        <v>65211</v>
      </c>
      <c r="AL294" s="11">
        <f t="shared" si="97"/>
        <v>26.83</v>
      </c>
      <c r="AM294" s="9">
        <f>IF(K294=3%,ROUND($J$361*#REF!,0),0)</f>
        <v>0</v>
      </c>
      <c r="AN294" s="14">
        <f t="shared" si="98"/>
        <v>65211</v>
      </c>
      <c r="AO294" s="14">
        <f t="shared" si="99"/>
        <v>0</v>
      </c>
      <c r="AP294" s="9">
        <f t="shared" si="100"/>
        <v>65211</v>
      </c>
      <c r="AQ294" s="14">
        <f t="shared" si="101"/>
        <v>0</v>
      </c>
      <c r="AR294" s="11">
        <f t="shared" si="102"/>
        <v>26.83</v>
      </c>
      <c r="AS294" s="14">
        <v>15</v>
      </c>
      <c r="AT294" s="9">
        <f t="shared" si="103"/>
        <v>65226</v>
      </c>
    </row>
    <row r="295" spans="1:46" ht="12.75">
      <c r="A295">
        <v>293</v>
      </c>
      <c r="B295" s="7" t="s">
        <v>614</v>
      </c>
      <c r="C295" s="7" t="s">
        <v>9</v>
      </c>
      <c r="D295" s="3" t="s">
        <v>615</v>
      </c>
      <c r="F295" s="16"/>
      <c r="G295" s="16"/>
      <c r="H295" s="16"/>
      <c r="I295" s="4">
        <f t="shared" si="85"/>
        <v>0</v>
      </c>
      <c r="J295" s="5">
        <f t="shared" si="86"/>
        <v>0</v>
      </c>
      <c r="K295" s="6"/>
      <c r="L295" s="28">
        <v>0</v>
      </c>
      <c r="M295" s="28">
        <v>0</v>
      </c>
      <c r="N295" s="28">
        <v>0</v>
      </c>
      <c r="O295" s="25">
        <v>0</v>
      </c>
      <c r="P295" s="22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>
        <f t="shared" si="87"/>
        <v>0</v>
      </c>
      <c r="AA295">
        <f t="shared" si="88"/>
        <v>0</v>
      </c>
      <c r="AB295" s="13">
        <f t="shared" si="104"/>
        <v>0</v>
      </c>
      <c r="AC295" s="13">
        <f t="shared" si="89"/>
        <v>0</v>
      </c>
      <c r="AD295" s="13">
        <f t="shared" si="90"/>
        <v>0</v>
      </c>
      <c r="AE295" s="9">
        <f t="shared" si="91"/>
        <v>0</v>
      </c>
      <c r="AF295" s="13">
        <f t="shared" si="92"/>
        <v>0</v>
      </c>
      <c r="AG295">
        <f t="shared" si="93"/>
        <v>0</v>
      </c>
      <c r="AH295" s="9">
        <f>ROUND(IF(K295=3%,$J$359*#REF!,0),0)</f>
        <v>0</v>
      </c>
      <c r="AI295" s="9">
        <f t="shared" si="94"/>
        <v>0</v>
      </c>
      <c r="AJ295" s="9">
        <f t="shared" si="95"/>
        <v>0</v>
      </c>
      <c r="AK295" s="9">
        <f t="shared" si="96"/>
        <v>0</v>
      </c>
      <c r="AL295" s="11">
        <f t="shared" si="97"/>
        <v>0</v>
      </c>
      <c r="AM295" s="9">
        <f>IF(K295=3%,ROUND($J$361*#REF!,0),0)</f>
        <v>0</v>
      </c>
      <c r="AN295" s="14">
        <f t="shared" si="98"/>
        <v>0</v>
      </c>
      <c r="AO295" s="14">
        <f t="shared" si="99"/>
        <v>0</v>
      </c>
      <c r="AP295" s="9">
        <f t="shared" si="100"/>
        <v>0</v>
      </c>
      <c r="AQ295" s="14">
        <f t="shared" si="101"/>
        <v>0</v>
      </c>
      <c r="AR295" s="11">
        <f t="shared" si="102"/>
        <v>0</v>
      </c>
      <c r="AS295" s="14">
        <v>0</v>
      </c>
      <c r="AT295" s="9">
        <f t="shared" si="103"/>
        <v>0</v>
      </c>
    </row>
    <row r="296" spans="1:46" ht="12.75">
      <c r="A296">
        <v>294</v>
      </c>
      <c r="B296" s="7" t="s">
        <v>616</v>
      </c>
      <c r="C296" s="7" t="s">
        <v>9</v>
      </c>
      <c r="D296" s="3" t="s">
        <v>617</v>
      </c>
      <c r="E296">
        <v>2008</v>
      </c>
      <c r="F296" s="17">
        <v>108453.59</v>
      </c>
      <c r="G296" s="17">
        <v>5145.83</v>
      </c>
      <c r="H296" s="17">
        <v>4515.4</v>
      </c>
      <c r="I296" s="4">
        <f t="shared" si="85"/>
        <v>98792.36</v>
      </c>
      <c r="J296" s="5">
        <f t="shared" si="86"/>
        <v>98792</v>
      </c>
      <c r="K296" s="6">
        <v>0.03</v>
      </c>
      <c r="L296" s="28">
        <v>26504</v>
      </c>
      <c r="M296" s="28">
        <v>52573</v>
      </c>
      <c r="N296" s="28">
        <v>19715</v>
      </c>
      <c r="O296" s="25">
        <v>98792</v>
      </c>
      <c r="P296" s="22">
        <v>1</v>
      </c>
      <c r="Q296" s="9">
        <v>0</v>
      </c>
      <c r="R296" s="9">
        <v>0</v>
      </c>
      <c r="S296" s="9">
        <v>0</v>
      </c>
      <c r="T296" s="9">
        <v>0</v>
      </c>
      <c r="U296" s="9">
        <v>118073.95</v>
      </c>
      <c r="V296" s="9">
        <v>115710</v>
      </c>
      <c r="W296" s="9">
        <v>97263</v>
      </c>
      <c r="X296" s="9">
        <v>97263</v>
      </c>
      <c r="Y296" s="9">
        <v>98792</v>
      </c>
      <c r="Z296">
        <f t="shared" si="87"/>
        <v>26.83</v>
      </c>
      <c r="AA296" t="e">
        <f t="shared" si="88"/>
        <v>#REF!</v>
      </c>
      <c r="AB296" s="13">
        <f t="shared" si="104"/>
        <v>26503.67923</v>
      </c>
      <c r="AC296" s="13">
        <f t="shared" si="89"/>
        <v>26503.67923</v>
      </c>
      <c r="AD296" s="13">
        <f t="shared" si="90"/>
        <v>-0.320769999998447</v>
      </c>
      <c r="AE296" s="9">
        <f t="shared" si="91"/>
        <v>26504</v>
      </c>
      <c r="AF296" s="13">
        <f t="shared" si="92"/>
        <v>0.320769999998447</v>
      </c>
      <c r="AG296">
        <f t="shared" si="93"/>
        <v>26.83</v>
      </c>
      <c r="AH296" s="9" t="e">
        <f>ROUND(IF(K296=3%,$J$359*#REF!,0),0)</f>
        <v>#REF!</v>
      </c>
      <c r="AI296" s="9" t="e">
        <f t="shared" si="94"/>
        <v>#REF!</v>
      </c>
      <c r="AJ296" s="9" t="e">
        <f t="shared" si="95"/>
        <v>#REF!</v>
      </c>
      <c r="AK296" s="9" t="e">
        <f t="shared" si="96"/>
        <v>#REF!</v>
      </c>
      <c r="AL296" s="11" t="e">
        <f t="shared" si="97"/>
        <v>#REF!</v>
      </c>
      <c r="AM296" s="9" t="e">
        <f>IF(K296=3%,ROUND($J$361*#REF!,0),0)</f>
        <v>#REF!</v>
      </c>
      <c r="AN296" s="14" t="e">
        <f t="shared" si="98"/>
        <v>#REF!</v>
      </c>
      <c r="AO296" s="14" t="e">
        <f t="shared" si="99"/>
        <v>#REF!</v>
      </c>
      <c r="AP296" s="9" t="e">
        <f t="shared" si="100"/>
        <v>#REF!</v>
      </c>
      <c r="AQ296" s="14" t="e">
        <f t="shared" si="101"/>
        <v>#REF!</v>
      </c>
      <c r="AR296" s="11" t="e">
        <f t="shared" si="102"/>
        <v>#REF!</v>
      </c>
      <c r="AS296" s="14">
        <v>0</v>
      </c>
      <c r="AT296" s="9" t="e">
        <f t="shared" si="103"/>
        <v>#REF!</v>
      </c>
    </row>
    <row r="297" spans="1:46" ht="12.75">
      <c r="A297">
        <v>295</v>
      </c>
      <c r="B297" s="7" t="s">
        <v>618</v>
      </c>
      <c r="C297" s="7" t="s">
        <v>9</v>
      </c>
      <c r="D297" s="3" t="s">
        <v>619</v>
      </c>
      <c r="E297">
        <v>2007</v>
      </c>
      <c r="F297" s="17">
        <v>669292.56</v>
      </c>
      <c r="G297" s="17">
        <v>3663.04</v>
      </c>
      <c r="H297" s="17">
        <v>0</v>
      </c>
      <c r="I297" s="4">
        <f t="shared" si="85"/>
        <v>665629.52</v>
      </c>
      <c r="J297" s="5">
        <f t="shared" si="86"/>
        <v>665630</v>
      </c>
      <c r="K297" s="6">
        <v>0.015</v>
      </c>
      <c r="L297" s="28">
        <v>178574</v>
      </c>
      <c r="M297" s="28">
        <v>0</v>
      </c>
      <c r="N297" s="28">
        <v>0</v>
      </c>
      <c r="O297" s="25">
        <v>178610</v>
      </c>
      <c r="P297" s="22">
        <v>0.2683</v>
      </c>
      <c r="Q297" s="9">
        <v>0</v>
      </c>
      <c r="R297" s="9">
        <v>0</v>
      </c>
      <c r="S297" s="9">
        <v>0</v>
      </c>
      <c r="T297" s="9">
        <v>527848</v>
      </c>
      <c r="U297" s="9">
        <v>371095</v>
      </c>
      <c r="V297" s="9">
        <v>193036</v>
      </c>
      <c r="W297" s="9">
        <v>153518</v>
      </c>
      <c r="X297" s="9">
        <v>152811</v>
      </c>
      <c r="Y297" s="9">
        <v>178610</v>
      </c>
      <c r="Z297">
        <f t="shared" si="87"/>
        <v>26.83</v>
      </c>
      <c r="AA297">
        <f t="shared" si="88"/>
        <v>26.83</v>
      </c>
      <c r="AB297" s="13">
        <f t="shared" si="104"/>
        <v>178573.60923</v>
      </c>
      <c r="AC297" s="13">
        <f t="shared" si="89"/>
        <v>178573.60923</v>
      </c>
      <c r="AD297" s="13">
        <f t="shared" si="90"/>
        <v>-0.390769999998156</v>
      </c>
      <c r="AE297" s="9">
        <f t="shared" si="91"/>
        <v>178574</v>
      </c>
      <c r="AF297" s="13">
        <f t="shared" si="92"/>
        <v>0.390769999998156</v>
      </c>
      <c r="AG297">
        <f t="shared" si="93"/>
        <v>26.83</v>
      </c>
      <c r="AH297" s="9">
        <f>ROUND(IF(K297=3%,$J$359*#REF!,0),0)</f>
        <v>0</v>
      </c>
      <c r="AI297" s="9">
        <f t="shared" si="94"/>
        <v>178574</v>
      </c>
      <c r="AJ297" s="9">
        <f t="shared" si="95"/>
        <v>0</v>
      </c>
      <c r="AK297" s="9">
        <f t="shared" si="96"/>
        <v>178574</v>
      </c>
      <c r="AL297" s="11">
        <f t="shared" si="97"/>
        <v>26.83</v>
      </c>
      <c r="AM297" s="9">
        <f>IF(K297=3%,ROUND($J$361*#REF!,0),0)</f>
        <v>0</v>
      </c>
      <c r="AN297" s="14">
        <f t="shared" si="98"/>
        <v>178574</v>
      </c>
      <c r="AO297" s="14">
        <f t="shared" si="99"/>
        <v>0</v>
      </c>
      <c r="AP297" s="9">
        <f t="shared" si="100"/>
        <v>178574</v>
      </c>
      <c r="AQ297" s="14">
        <f t="shared" si="101"/>
        <v>0</v>
      </c>
      <c r="AR297" s="11">
        <f t="shared" si="102"/>
        <v>26.83</v>
      </c>
      <c r="AS297" s="14">
        <v>36</v>
      </c>
      <c r="AT297" s="9">
        <f t="shared" si="103"/>
        <v>178610</v>
      </c>
    </row>
    <row r="298" spans="1:46" ht="12.75">
      <c r="A298">
        <v>296</v>
      </c>
      <c r="B298" s="7" t="s">
        <v>620</v>
      </c>
      <c r="C298" s="7" t="s">
        <v>9</v>
      </c>
      <c r="D298" s="3" t="s">
        <v>621</v>
      </c>
      <c r="E298">
        <v>2006</v>
      </c>
      <c r="F298" s="17">
        <v>441257.26</v>
      </c>
      <c r="G298" s="17">
        <v>1751.39</v>
      </c>
      <c r="H298" s="17">
        <v>108.71</v>
      </c>
      <c r="I298" s="4">
        <f t="shared" si="85"/>
        <v>439397.16</v>
      </c>
      <c r="J298" s="5">
        <f t="shared" si="86"/>
        <v>439397</v>
      </c>
      <c r="K298" s="6">
        <v>0.03</v>
      </c>
      <c r="L298" s="28">
        <v>117880</v>
      </c>
      <c r="M298" s="28">
        <v>28309</v>
      </c>
      <c r="N298" s="28">
        <v>16535</v>
      </c>
      <c r="O298" s="25">
        <v>162823</v>
      </c>
      <c r="P298" s="22">
        <v>0.3703</v>
      </c>
      <c r="Q298" s="9">
        <v>0</v>
      </c>
      <c r="R298" s="9">
        <v>0</v>
      </c>
      <c r="S298" s="9">
        <v>286756</v>
      </c>
      <c r="T298" s="9">
        <v>323223</v>
      </c>
      <c r="U298" s="9">
        <v>312865</v>
      </c>
      <c r="V298" s="9">
        <v>181149</v>
      </c>
      <c r="W298" s="9">
        <v>153020</v>
      </c>
      <c r="X298" s="9">
        <v>151058</v>
      </c>
      <c r="Y298" s="9">
        <v>162823</v>
      </c>
      <c r="Z298">
        <f t="shared" si="87"/>
        <v>26.83</v>
      </c>
      <c r="AA298" t="e">
        <f t="shared" si="88"/>
        <v>#REF!</v>
      </c>
      <c r="AB298" s="13">
        <f aca="true" t="shared" si="105" ref="AB298:AB329">ROUND(($J$357/$J$355)*J298,5)</f>
        <v>117880.36623</v>
      </c>
      <c r="AC298" s="13">
        <f t="shared" si="89"/>
        <v>117880.36623</v>
      </c>
      <c r="AD298" s="13">
        <f t="shared" si="90"/>
        <v>0.3662299999996321</v>
      </c>
      <c r="AE298" s="9">
        <f t="shared" si="91"/>
        <v>117880</v>
      </c>
      <c r="AF298" s="13">
        <f t="shared" si="92"/>
        <v>-0.3662299999996321</v>
      </c>
      <c r="AG298">
        <f t="shared" si="93"/>
        <v>26.83</v>
      </c>
      <c r="AH298" s="9" t="e">
        <f>ROUND(IF(K298=3%,$J$359*#REF!,0),0)</f>
        <v>#REF!</v>
      </c>
      <c r="AI298" s="9" t="e">
        <f t="shared" si="94"/>
        <v>#REF!</v>
      </c>
      <c r="AJ298" s="9" t="e">
        <f t="shared" si="95"/>
        <v>#REF!</v>
      </c>
      <c r="AK298" s="9" t="e">
        <f t="shared" si="96"/>
        <v>#REF!</v>
      </c>
      <c r="AL298" s="11" t="e">
        <f t="shared" si="97"/>
        <v>#REF!</v>
      </c>
      <c r="AM298" s="9" t="e">
        <f>IF(K298=3%,ROUND($J$361*#REF!,0),0)</f>
        <v>#REF!</v>
      </c>
      <c r="AN298" s="14" t="e">
        <f t="shared" si="98"/>
        <v>#REF!</v>
      </c>
      <c r="AO298" s="14" t="e">
        <f t="shared" si="99"/>
        <v>#REF!</v>
      </c>
      <c r="AP298" s="9" t="e">
        <f t="shared" si="100"/>
        <v>#REF!</v>
      </c>
      <c r="AQ298" s="14" t="e">
        <f t="shared" si="101"/>
        <v>#REF!</v>
      </c>
      <c r="AR298" s="11" t="e">
        <f t="shared" si="102"/>
        <v>#REF!</v>
      </c>
      <c r="AS298" s="14">
        <v>99</v>
      </c>
      <c r="AT298" s="9" t="e">
        <f t="shared" si="103"/>
        <v>#REF!</v>
      </c>
    </row>
    <row r="299" spans="1:46" ht="12.75">
      <c r="A299">
        <v>297</v>
      </c>
      <c r="B299" s="7" t="s">
        <v>622</v>
      </c>
      <c r="C299" s="7" t="s">
        <v>9</v>
      </c>
      <c r="D299" s="3" t="s">
        <v>623</v>
      </c>
      <c r="F299" s="16"/>
      <c r="G299" s="16"/>
      <c r="H299" s="16"/>
      <c r="I299" s="4">
        <f t="shared" si="85"/>
        <v>0</v>
      </c>
      <c r="J299" s="5">
        <f t="shared" si="86"/>
        <v>0</v>
      </c>
      <c r="K299" s="6"/>
      <c r="L299" s="28">
        <v>0</v>
      </c>
      <c r="M299" s="28">
        <v>0</v>
      </c>
      <c r="N299" s="28">
        <v>0</v>
      </c>
      <c r="O299" s="25">
        <v>0</v>
      </c>
      <c r="P299" s="22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>
        <f t="shared" si="87"/>
        <v>0</v>
      </c>
      <c r="AA299">
        <f t="shared" si="88"/>
        <v>0</v>
      </c>
      <c r="AB299" s="13">
        <f t="shared" si="105"/>
        <v>0</v>
      </c>
      <c r="AC299" s="13">
        <f t="shared" si="89"/>
        <v>0</v>
      </c>
      <c r="AD299" s="13">
        <f t="shared" si="90"/>
        <v>0</v>
      </c>
      <c r="AE299" s="9">
        <f t="shared" si="91"/>
        <v>0</v>
      </c>
      <c r="AF299" s="13">
        <f t="shared" si="92"/>
        <v>0</v>
      </c>
      <c r="AG299">
        <f t="shared" si="93"/>
        <v>0</v>
      </c>
      <c r="AH299" s="9">
        <f>ROUND(IF(K299=3%,$J$359*#REF!,0),0)</f>
        <v>0</v>
      </c>
      <c r="AI299" s="9">
        <f t="shared" si="94"/>
        <v>0</v>
      </c>
      <c r="AJ299" s="9">
        <f t="shared" si="95"/>
        <v>0</v>
      </c>
      <c r="AK299" s="9">
        <f t="shared" si="96"/>
        <v>0</v>
      </c>
      <c r="AL299" s="11">
        <f t="shared" si="97"/>
        <v>0</v>
      </c>
      <c r="AM299" s="9">
        <f>IF(K299=3%,ROUND($J$361*#REF!,0),0)</f>
        <v>0</v>
      </c>
      <c r="AN299" s="14">
        <f t="shared" si="98"/>
        <v>0</v>
      </c>
      <c r="AO299" s="14">
        <f t="shared" si="99"/>
        <v>0</v>
      </c>
      <c r="AP299" s="9">
        <f t="shared" si="100"/>
        <v>0</v>
      </c>
      <c r="AQ299" s="14">
        <f t="shared" si="101"/>
        <v>0</v>
      </c>
      <c r="AR299" s="11">
        <f t="shared" si="102"/>
        <v>0</v>
      </c>
      <c r="AS299" s="14">
        <v>0</v>
      </c>
      <c r="AT299" s="9">
        <f t="shared" si="103"/>
        <v>0</v>
      </c>
    </row>
    <row r="300" spans="1:46" ht="12.75">
      <c r="A300">
        <v>298</v>
      </c>
      <c r="B300" s="7" t="s">
        <v>624</v>
      </c>
      <c r="C300" s="7" t="s">
        <v>9</v>
      </c>
      <c r="D300" s="3" t="s">
        <v>625</v>
      </c>
      <c r="F300" s="16"/>
      <c r="G300" s="16"/>
      <c r="H300" s="16"/>
      <c r="I300" s="4">
        <f t="shared" si="85"/>
        <v>0</v>
      </c>
      <c r="J300" s="5">
        <f t="shared" si="86"/>
        <v>0</v>
      </c>
      <c r="K300" s="6"/>
      <c r="L300" s="28">
        <v>0</v>
      </c>
      <c r="M300" s="28">
        <v>0</v>
      </c>
      <c r="N300" s="28">
        <v>0</v>
      </c>
      <c r="O300" s="25">
        <v>0</v>
      </c>
      <c r="P300" s="22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>
        <f t="shared" si="87"/>
        <v>0</v>
      </c>
      <c r="AA300">
        <f t="shared" si="88"/>
        <v>0</v>
      </c>
      <c r="AB300" s="13">
        <f t="shared" si="105"/>
        <v>0</v>
      </c>
      <c r="AC300" s="13">
        <f t="shared" si="89"/>
        <v>0</v>
      </c>
      <c r="AD300" s="13">
        <f t="shared" si="90"/>
        <v>0</v>
      </c>
      <c r="AE300" s="9">
        <f t="shared" si="91"/>
        <v>0</v>
      </c>
      <c r="AF300" s="13">
        <f t="shared" si="92"/>
        <v>0</v>
      </c>
      <c r="AG300">
        <f t="shared" si="93"/>
        <v>0</v>
      </c>
      <c r="AH300" s="9">
        <f>ROUND(IF(K300=3%,$J$359*#REF!,0),0)</f>
        <v>0</v>
      </c>
      <c r="AI300" s="9">
        <f t="shared" si="94"/>
        <v>0</v>
      </c>
      <c r="AJ300" s="9">
        <f t="shared" si="95"/>
        <v>0</v>
      </c>
      <c r="AK300" s="9">
        <f t="shared" si="96"/>
        <v>0</v>
      </c>
      <c r="AL300" s="11">
        <f t="shared" si="97"/>
        <v>0</v>
      </c>
      <c r="AM300" s="9">
        <f>IF(K300=3%,ROUND($J$361*#REF!,0),0)</f>
        <v>0</v>
      </c>
      <c r="AN300" s="14">
        <f t="shared" si="98"/>
        <v>0</v>
      </c>
      <c r="AO300" s="14">
        <f t="shared" si="99"/>
        <v>0</v>
      </c>
      <c r="AP300" s="9">
        <f t="shared" si="100"/>
        <v>0</v>
      </c>
      <c r="AQ300" s="14">
        <f t="shared" si="101"/>
        <v>0</v>
      </c>
      <c r="AR300" s="11">
        <f t="shared" si="102"/>
        <v>0</v>
      </c>
      <c r="AS300" s="14">
        <v>0</v>
      </c>
      <c r="AT300" s="9">
        <f t="shared" si="103"/>
        <v>0</v>
      </c>
    </row>
    <row r="301" spans="1:46" ht="12.75">
      <c r="A301">
        <v>299</v>
      </c>
      <c r="B301" s="7" t="s">
        <v>626</v>
      </c>
      <c r="C301" s="7" t="s">
        <v>9</v>
      </c>
      <c r="D301" s="3" t="s">
        <v>627</v>
      </c>
      <c r="F301" s="16"/>
      <c r="G301" s="16"/>
      <c r="H301" s="16"/>
      <c r="I301" s="4">
        <f t="shared" si="85"/>
        <v>0</v>
      </c>
      <c r="J301" s="5">
        <f t="shared" si="86"/>
        <v>0</v>
      </c>
      <c r="K301" s="6"/>
      <c r="L301" s="28">
        <v>0</v>
      </c>
      <c r="M301" s="28">
        <v>0</v>
      </c>
      <c r="N301" s="28">
        <v>0</v>
      </c>
      <c r="O301" s="25">
        <v>0</v>
      </c>
      <c r="P301" s="22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>
        <f t="shared" si="87"/>
        <v>0</v>
      </c>
      <c r="AA301">
        <f t="shared" si="88"/>
        <v>0</v>
      </c>
      <c r="AB301" s="13">
        <f t="shared" si="105"/>
        <v>0</v>
      </c>
      <c r="AC301" s="13">
        <f t="shared" si="89"/>
        <v>0</v>
      </c>
      <c r="AD301" s="13">
        <f t="shared" si="90"/>
        <v>0</v>
      </c>
      <c r="AE301" s="9">
        <f t="shared" si="91"/>
        <v>0</v>
      </c>
      <c r="AF301" s="13">
        <f t="shared" si="92"/>
        <v>0</v>
      </c>
      <c r="AG301">
        <f t="shared" si="93"/>
        <v>0</v>
      </c>
      <c r="AH301" s="9">
        <f>ROUND(IF(K301=3%,$J$359*#REF!,0),0)</f>
        <v>0</v>
      </c>
      <c r="AI301" s="9">
        <f t="shared" si="94"/>
        <v>0</v>
      </c>
      <c r="AJ301" s="9">
        <f t="shared" si="95"/>
        <v>0</v>
      </c>
      <c r="AK301" s="9">
        <f t="shared" si="96"/>
        <v>0</v>
      </c>
      <c r="AL301" s="11">
        <f t="shared" si="97"/>
        <v>0</v>
      </c>
      <c r="AM301" s="9">
        <f>IF(K301=3%,ROUND($J$361*#REF!,0),0)</f>
        <v>0</v>
      </c>
      <c r="AN301" s="14">
        <f t="shared" si="98"/>
        <v>0</v>
      </c>
      <c r="AO301" s="14">
        <f t="shared" si="99"/>
        <v>0</v>
      </c>
      <c r="AP301" s="9">
        <f t="shared" si="100"/>
        <v>0</v>
      </c>
      <c r="AQ301" s="14">
        <f t="shared" si="101"/>
        <v>0</v>
      </c>
      <c r="AR301" s="11">
        <f t="shared" si="102"/>
        <v>0</v>
      </c>
      <c r="AS301" s="14">
        <v>0</v>
      </c>
      <c r="AT301" s="9">
        <f t="shared" si="103"/>
        <v>0</v>
      </c>
    </row>
    <row r="302" spans="1:46" ht="12.75">
      <c r="A302">
        <v>300</v>
      </c>
      <c r="B302" s="7" t="s">
        <v>628</v>
      </c>
      <c r="C302" s="7" t="s">
        <v>9</v>
      </c>
      <c r="D302" s="3" t="s">
        <v>629</v>
      </c>
      <c r="E302">
        <v>2006</v>
      </c>
      <c r="F302" s="17">
        <v>352138.91</v>
      </c>
      <c r="G302" s="17">
        <v>1366.98</v>
      </c>
      <c r="H302" s="17">
        <v>477.73</v>
      </c>
      <c r="I302" s="4">
        <f t="shared" si="85"/>
        <v>350294.2</v>
      </c>
      <c r="J302" s="5">
        <f t="shared" si="86"/>
        <v>350294</v>
      </c>
      <c r="K302" s="6">
        <v>0.03</v>
      </c>
      <c r="L302" s="28">
        <v>93976</v>
      </c>
      <c r="M302" s="28">
        <v>32353</v>
      </c>
      <c r="N302" s="28">
        <v>18898</v>
      </c>
      <c r="O302" s="25">
        <v>145331</v>
      </c>
      <c r="P302" s="22">
        <v>0.4146</v>
      </c>
      <c r="Q302" s="9">
        <v>0</v>
      </c>
      <c r="R302" s="9">
        <v>246726</v>
      </c>
      <c r="S302" s="9">
        <v>269955</v>
      </c>
      <c r="T302" s="9">
        <v>275795</v>
      </c>
      <c r="U302" s="9">
        <v>281388</v>
      </c>
      <c r="V302" s="9">
        <v>172650</v>
      </c>
      <c r="W302" s="9">
        <v>142687</v>
      </c>
      <c r="X302" s="9">
        <v>139912</v>
      </c>
      <c r="Y302" s="9">
        <v>145331</v>
      </c>
      <c r="Z302">
        <f t="shared" si="87"/>
        <v>26.83</v>
      </c>
      <c r="AA302" t="e">
        <f t="shared" si="88"/>
        <v>#REF!</v>
      </c>
      <c r="AB302" s="13">
        <f t="shared" si="105"/>
        <v>93976.02853</v>
      </c>
      <c r="AC302" s="13">
        <f t="shared" si="89"/>
        <v>93976.02853</v>
      </c>
      <c r="AD302" s="13">
        <f t="shared" si="90"/>
        <v>0.028529999995953403</v>
      </c>
      <c r="AE302" s="9">
        <f t="shared" si="91"/>
        <v>93976</v>
      </c>
      <c r="AF302" s="13">
        <f t="shared" si="92"/>
        <v>-0.028529999995953403</v>
      </c>
      <c r="AG302">
        <f t="shared" si="93"/>
        <v>26.83</v>
      </c>
      <c r="AH302" s="9" t="e">
        <f>ROUND(IF(K302=3%,$J$359*#REF!,0),0)</f>
        <v>#REF!</v>
      </c>
      <c r="AI302" s="9" t="e">
        <f t="shared" si="94"/>
        <v>#REF!</v>
      </c>
      <c r="AJ302" s="9" t="e">
        <f t="shared" si="95"/>
        <v>#REF!</v>
      </c>
      <c r="AK302" s="9" t="e">
        <f t="shared" si="96"/>
        <v>#REF!</v>
      </c>
      <c r="AL302" s="11" t="e">
        <f t="shared" si="97"/>
        <v>#REF!</v>
      </c>
      <c r="AM302" s="9" t="e">
        <f>IF(K302=3%,ROUND($J$361*#REF!,0),0)</f>
        <v>#REF!</v>
      </c>
      <c r="AN302" s="14" t="e">
        <f t="shared" si="98"/>
        <v>#REF!</v>
      </c>
      <c r="AO302" s="14" t="e">
        <f t="shared" si="99"/>
        <v>#REF!</v>
      </c>
      <c r="AP302" s="9" t="e">
        <f t="shared" si="100"/>
        <v>#REF!</v>
      </c>
      <c r="AQ302" s="14" t="e">
        <f t="shared" si="101"/>
        <v>#REF!</v>
      </c>
      <c r="AR302" s="11" t="e">
        <f t="shared" si="102"/>
        <v>#REF!</v>
      </c>
      <c r="AS302" s="14">
        <v>104</v>
      </c>
      <c r="AT302" s="9" t="e">
        <f t="shared" si="103"/>
        <v>#REF!</v>
      </c>
    </row>
    <row r="303" spans="1:46" ht="12.75">
      <c r="A303">
        <v>301</v>
      </c>
      <c r="B303" s="7" t="s">
        <v>111</v>
      </c>
      <c r="C303" s="7" t="s">
        <v>9</v>
      </c>
      <c r="D303" s="3" t="s">
        <v>112</v>
      </c>
      <c r="E303">
        <v>2002</v>
      </c>
      <c r="F303" s="17">
        <v>427434.84</v>
      </c>
      <c r="G303" s="17">
        <v>7924.41</v>
      </c>
      <c r="H303" s="17">
        <v>639.75</v>
      </c>
      <c r="I303" s="4">
        <f t="shared" si="85"/>
        <v>418870.68000000005</v>
      </c>
      <c r="J303" s="5">
        <f t="shared" si="86"/>
        <v>418871</v>
      </c>
      <c r="K303" s="6">
        <v>0.03</v>
      </c>
      <c r="L303" s="28">
        <v>112374</v>
      </c>
      <c r="M303" s="28">
        <v>44485</v>
      </c>
      <c r="N303" s="28">
        <v>25984</v>
      </c>
      <c r="O303" s="25">
        <v>182982</v>
      </c>
      <c r="P303" s="22">
        <v>0.4365</v>
      </c>
      <c r="Q303" s="9">
        <v>310487</v>
      </c>
      <c r="R303" s="9">
        <v>328691</v>
      </c>
      <c r="S303" s="9">
        <v>357681</v>
      </c>
      <c r="T303" s="9">
        <v>375208</v>
      </c>
      <c r="U303" s="9">
        <v>357231</v>
      </c>
      <c r="V303" s="9">
        <v>223756</v>
      </c>
      <c r="W303" s="9">
        <v>174457</v>
      </c>
      <c r="X303" s="9">
        <v>173450</v>
      </c>
      <c r="Y303" s="9">
        <v>182982</v>
      </c>
      <c r="Z303">
        <f t="shared" si="87"/>
        <v>26.83</v>
      </c>
      <c r="AA303" t="e">
        <f t="shared" si="88"/>
        <v>#REF!</v>
      </c>
      <c r="AB303" s="13">
        <f t="shared" si="105"/>
        <v>112373.70051</v>
      </c>
      <c r="AC303" s="13">
        <f t="shared" si="89"/>
        <v>112373.70051</v>
      </c>
      <c r="AD303" s="13">
        <f t="shared" si="90"/>
        <v>-0.29949000000488013</v>
      </c>
      <c r="AE303" s="9">
        <f t="shared" si="91"/>
        <v>112374</v>
      </c>
      <c r="AF303" s="13">
        <f t="shared" si="92"/>
        <v>0.29949000000488013</v>
      </c>
      <c r="AG303">
        <f t="shared" si="93"/>
        <v>26.83</v>
      </c>
      <c r="AH303" s="9" t="e">
        <f>ROUND(IF(K303=3%,$J$359*#REF!,0),0)</f>
        <v>#REF!</v>
      </c>
      <c r="AI303" s="9" t="e">
        <f t="shared" si="94"/>
        <v>#REF!</v>
      </c>
      <c r="AJ303" s="9" t="e">
        <f t="shared" si="95"/>
        <v>#REF!</v>
      </c>
      <c r="AK303" s="9" t="e">
        <f t="shared" si="96"/>
        <v>#REF!</v>
      </c>
      <c r="AL303" s="11" t="e">
        <f t="shared" si="97"/>
        <v>#REF!</v>
      </c>
      <c r="AM303" s="9" t="e">
        <f>IF(K303=3%,ROUND($J$361*#REF!,0),0)</f>
        <v>#REF!</v>
      </c>
      <c r="AN303" s="14" t="e">
        <f t="shared" si="98"/>
        <v>#REF!</v>
      </c>
      <c r="AO303" s="14" t="e">
        <f t="shared" si="99"/>
        <v>#REF!</v>
      </c>
      <c r="AP303" s="9" t="e">
        <f t="shared" si="100"/>
        <v>#REF!</v>
      </c>
      <c r="AQ303" s="14" t="e">
        <f t="shared" si="101"/>
        <v>#REF!</v>
      </c>
      <c r="AR303" s="11" t="e">
        <f t="shared" si="102"/>
        <v>#REF!</v>
      </c>
      <c r="AS303" s="14">
        <v>139</v>
      </c>
      <c r="AT303" s="9" t="e">
        <f t="shared" si="103"/>
        <v>#REF!</v>
      </c>
    </row>
    <row r="304" spans="1:46" ht="12.75">
      <c r="A304">
        <v>302</v>
      </c>
      <c r="B304" s="7" t="s">
        <v>630</v>
      </c>
      <c r="C304" s="7" t="s">
        <v>9</v>
      </c>
      <c r="D304" s="3" t="s">
        <v>631</v>
      </c>
      <c r="F304" s="16"/>
      <c r="G304" s="16"/>
      <c r="H304" s="16"/>
      <c r="I304" s="4">
        <f t="shared" si="85"/>
        <v>0</v>
      </c>
      <c r="J304" s="5">
        <f t="shared" si="86"/>
        <v>0</v>
      </c>
      <c r="K304" s="6"/>
      <c r="L304" s="28">
        <v>0</v>
      </c>
      <c r="M304" s="28">
        <v>0</v>
      </c>
      <c r="N304" s="28">
        <v>0</v>
      </c>
      <c r="O304" s="25">
        <v>0</v>
      </c>
      <c r="P304" s="22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>
        <f t="shared" si="87"/>
        <v>0</v>
      </c>
      <c r="AA304">
        <f t="shared" si="88"/>
        <v>0</v>
      </c>
      <c r="AB304" s="13">
        <f t="shared" si="105"/>
        <v>0</v>
      </c>
      <c r="AC304" s="13">
        <f t="shared" si="89"/>
        <v>0</v>
      </c>
      <c r="AD304" s="13">
        <f t="shared" si="90"/>
        <v>0</v>
      </c>
      <c r="AE304" s="9">
        <f t="shared" si="91"/>
        <v>0</v>
      </c>
      <c r="AF304" s="13">
        <f t="shared" si="92"/>
        <v>0</v>
      </c>
      <c r="AG304">
        <f t="shared" si="93"/>
        <v>0</v>
      </c>
      <c r="AH304" s="9">
        <f>ROUND(IF(K304=3%,$J$359*#REF!,0),0)</f>
        <v>0</v>
      </c>
      <c r="AI304" s="9">
        <f t="shared" si="94"/>
        <v>0</v>
      </c>
      <c r="AJ304" s="9">
        <f t="shared" si="95"/>
        <v>0</v>
      </c>
      <c r="AK304" s="9">
        <f t="shared" si="96"/>
        <v>0</v>
      </c>
      <c r="AL304" s="11">
        <f t="shared" si="97"/>
        <v>0</v>
      </c>
      <c r="AM304" s="9">
        <f>IF(K304=3%,ROUND($J$361*#REF!,0),0)</f>
        <v>0</v>
      </c>
      <c r="AN304" s="14">
        <f t="shared" si="98"/>
        <v>0</v>
      </c>
      <c r="AO304" s="14">
        <f t="shared" si="99"/>
        <v>0</v>
      </c>
      <c r="AP304" s="9">
        <f t="shared" si="100"/>
        <v>0</v>
      </c>
      <c r="AQ304" s="14">
        <f t="shared" si="101"/>
        <v>0</v>
      </c>
      <c r="AR304" s="11">
        <f t="shared" si="102"/>
        <v>0</v>
      </c>
      <c r="AS304" s="14">
        <v>0</v>
      </c>
      <c r="AT304" s="9">
        <f t="shared" si="103"/>
        <v>0</v>
      </c>
    </row>
    <row r="305" spans="1:46" ht="12.75">
      <c r="A305">
        <v>303</v>
      </c>
      <c r="B305" s="7" t="s">
        <v>113</v>
      </c>
      <c r="C305" s="7" t="s">
        <v>9</v>
      </c>
      <c r="D305" s="3" t="s">
        <v>114</v>
      </c>
      <c r="E305">
        <v>2004</v>
      </c>
      <c r="F305" s="17">
        <v>319908.69</v>
      </c>
      <c r="G305" s="17">
        <v>3530.45</v>
      </c>
      <c r="H305" s="17">
        <v>77.91</v>
      </c>
      <c r="I305" s="4">
        <f t="shared" si="85"/>
        <v>316300.33</v>
      </c>
      <c r="J305" s="5">
        <f t="shared" si="86"/>
        <v>316300</v>
      </c>
      <c r="K305" s="6">
        <v>0.03</v>
      </c>
      <c r="L305" s="28">
        <v>84856</v>
      </c>
      <c r="M305" s="28">
        <v>44485</v>
      </c>
      <c r="N305" s="28">
        <v>25984</v>
      </c>
      <c r="O305" s="25">
        <v>155437</v>
      </c>
      <c r="P305" s="22">
        <v>0.4911</v>
      </c>
      <c r="Q305" s="9">
        <v>177832</v>
      </c>
      <c r="R305" s="9">
        <v>223744</v>
      </c>
      <c r="S305" s="9">
        <v>241693</v>
      </c>
      <c r="T305" s="9">
        <v>251203</v>
      </c>
      <c r="U305" s="9">
        <v>275221</v>
      </c>
      <c r="V305" s="9">
        <v>167506</v>
      </c>
      <c r="W305" s="9">
        <v>140278</v>
      </c>
      <c r="X305" s="9">
        <v>137947</v>
      </c>
      <c r="Y305" s="9">
        <v>155437</v>
      </c>
      <c r="Z305">
        <f t="shared" si="87"/>
        <v>26.83</v>
      </c>
      <c r="AA305" t="e">
        <f t="shared" si="88"/>
        <v>#REF!</v>
      </c>
      <c r="AB305" s="13">
        <f t="shared" si="105"/>
        <v>84856.20029</v>
      </c>
      <c r="AC305" s="13">
        <f t="shared" si="89"/>
        <v>84856.20029</v>
      </c>
      <c r="AD305" s="13">
        <f t="shared" si="90"/>
        <v>0.20028999999340158</v>
      </c>
      <c r="AE305" s="9">
        <f t="shared" si="91"/>
        <v>84856</v>
      </c>
      <c r="AF305" s="13">
        <f t="shared" si="92"/>
        <v>-0.20028999999340158</v>
      </c>
      <c r="AG305">
        <f t="shared" si="93"/>
        <v>26.83</v>
      </c>
      <c r="AH305" s="9" t="e">
        <f>ROUND(IF(K305=3%,$J$359*#REF!,0),0)</f>
        <v>#REF!</v>
      </c>
      <c r="AI305" s="9" t="e">
        <f t="shared" si="94"/>
        <v>#REF!</v>
      </c>
      <c r="AJ305" s="9" t="e">
        <f t="shared" si="95"/>
        <v>#REF!</v>
      </c>
      <c r="AK305" s="9" t="e">
        <f t="shared" si="96"/>
        <v>#REF!</v>
      </c>
      <c r="AL305" s="11" t="e">
        <f t="shared" si="97"/>
        <v>#REF!</v>
      </c>
      <c r="AM305" s="9" t="e">
        <f>IF(K305=3%,ROUND($J$361*#REF!,0),0)</f>
        <v>#REF!</v>
      </c>
      <c r="AN305" s="14" t="e">
        <f t="shared" si="98"/>
        <v>#REF!</v>
      </c>
      <c r="AO305" s="14" t="e">
        <f t="shared" si="99"/>
        <v>#REF!</v>
      </c>
      <c r="AP305" s="9" t="e">
        <f t="shared" si="100"/>
        <v>#REF!</v>
      </c>
      <c r="AQ305" s="14" t="e">
        <f t="shared" si="101"/>
        <v>#REF!</v>
      </c>
      <c r="AR305" s="11" t="e">
        <f t="shared" si="102"/>
        <v>#REF!</v>
      </c>
      <c r="AS305" s="14">
        <v>112</v>
      </c>
      <c r="AT305" s="9" t="e">
        <f t="shared" si="103"/>
        <v>#REF!</v>
      </c>
    </row>
    <row r="306" spans="1:46" ht="12.75">
      <c r="A306">
        <v>304</v>
      </c>
      <c r="B306" s="7" t="s">
        <v>632</v>
      </c>
      <c r="C306" s="7" t="s">
        <v>9</v>
      </c>
      <c r="D306" s="3" t="s">
        <v>633</v>
      </c>
      <c r="F306" s="16"/>
      <c r="G306" s="16"/>
      <c r="H306" s="16"/>
      <c r="I306" s="4">
        <f t="shared" si="85"/>
        <v>0</v>
      </c>
      <c r="J306" s="5">
        <f t="shared" si="86"/>
        <v>0</v>
      </c>
      <c r="K306" s="6"/>
      <c r="L306" s="28">
        <v>0</v>
      </c>
      <c r="M306" s="28">
        <v>0</v>
      </c>
      <c r="N306" s="28">
        <v>0</v>
      </c>
      <c r="O306" s="25">
        <v>0</v>
      </c>
      <c r="P306" s="22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>
        <f t="shared" si="87"/>
        <v>0</v>
      </c>
      <c r="AA306">
        <f t="shared" si="88"/>
        <v>0</v>
      </c>
      <c r="AB306" s="13">
        <f t="shared" si="105"/>
        <v>0</v>
      </c>
      <c r="AC306" s="13">
        <f t="shared" si="89"/>
        <v>0</v>
      </c>
      <c r="AD306" s="13">
        <f t="shared" si="90"/>
        <v>0</v>
      </c>
      <c r="AE306" s="9">
        <f t="shared" si="91"/>
        <v>0</v>
      </c>
      <c r="AF306" s="13">
        <f t="shared" si="92"/>
        <v>0</v>
      </c>
      <c r="AG306">
        <f t="shared" si="93"/>
        <v>0</v>
      </c>
      <c r="AH306" s="9">
        <f>ROUND(IF(K306=3%,$J$359*#REF!,0),0)</f>
        <v>0</v>
      </c>
      <c r="AI306" s="9">
        <f t="shared" si="94"/>
        <v>0</v>
      </c>
      <c r="AJ306" s="9">
        <f t="shared" si="95"/>
        <v>0</v>
      </c>
      <c r="AK306" s="9">
        <f t="shared" si="96"/>
        <v>0</v>
      </c>
      <c r="AL306" s="11">
        <f t="shared" si="97"/>
        <v>0</v>
      </c>
      <c r="AM306" s="9">
        <f>IF(K306=3%,ROUND($J$361*#REF!,0),0)</f>
        <v>0</v>
      </c>
      <c r="AN306" s="14">
        <f t="shared" si="98"/>
        <v>0</v>
      </c>
      <c r="AO306" s="14">
        <f t="shared" si="99"/>
        <v>0</v>
      </c>
      <c r="AP306" s="9">
        <f t="shared" si="100"/>
        <v>0</v>
      </c>
      <c r="AQ306" s="14">
        <f t="shared" si="101"/>
        <v>0</v>
      </c>
      <c r="AR306" s="11">
        <f t="shared" si="102"/>
        <v>0</v>
      </c>
      <c r="AS306" s="14">
        <v>0</v>
      </c>
      <c r="AT306" s="9">
        <f t="shared" si="103"/>
        <v>0</v>
      </c>
    </row>
    <row r="307" spans="1:46" ht="12.75">
      <c r="A307">
        <v>305</v>
      </c>
      <c r="B307" s="7" t="s">
        <v>634</v>
      </c>
      <c r="C307" s="7" t="s">
        <v>9</v>
      </c>
      <c r="D307" s="3" t="s">
        <v>635</v>
      </c>
      <c r="F307" s="16"/>
      <c r="G307" s="16"/>
      <c r="H307" s="16"/>
      <c r="I307" s="4">
        <f t="shared" si="85"/>
        <v>0</v>
      </c>
      <c r="J307" s="5">
        <f t="shared" si="86"/>
        <v>0</v>
      </c>
      <c r="K307" s="6"/>
      <c r="L307" s="28">
        <v>0</v>
      </c>
      <c r="M307" s="28">
        <v>0</v>
      </c>
      <c r="N307" s="28">
        <v>0</v>
      </c>
      <c r="O307" s="25">
        <v>0</v>
      </c>
      <c r="P307" s="22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>
        <f t="shared" si="87"/>
        <v>0</v>
      </c>
      <c r="AA307">
        <f t="shared" si="88"/>
        <v>0</v>
      </c>
      <c r="AB307" s="13">
        <f t="shared" si="105"/>
        <v>0</v>
      </c>
      <c r="AC307" s="13">
        <f t="shared" si="89"/>
        <v>0</v>
      </c>
      <c r="AD307" s="13">
        <f t="shared" si="90"/>
        <v>0</v>
      </c>
      <c r="AE307" s="9">
        <f t="shared" si="91"/>
        <v>0</v>
      </c>
      <c r="AF307" s="13">
        <f t="shared" si="92"/>
        <v>0</v>
      </c>
      <c r="AG307">
        <f t="shared" si="93"/>
        <v>0</v>
      </c>
      <c r="AH307" s="9">
        <f>ROUND(IF(K307=3%,$J$359*#REF!,0),0)</f>
        <v>0</v>
      </c>
      <c r="AI307" s="9">
        <f t="shared" si="94"/>
        <v>0</v>
      </c>
      <c r="AJ307" s="9">
        <f t="shared" si="95"/>
        <v>0</v>
      </c>
      <c r="AK307" s="9">
        <f t="shared" si="96"/>
        <v>0</v>
      </c>
      <c r="AL307" s="11">
        <f t="shared" si="97"/>
        <v>0</v>
      </c>
      <c r="AM307" s="9">
        <f>IF(K307=3%,ROUND($J$361*#REF!,0),0)</f>
        <v>0</v>
      </c>
      <c r="AN307" s="14">
        <f t="shared" si="98"/>
        <v>0</v>
      </c>
      <c r="AO307" s="14">
        <f t="shared" si="99"/>
        <v>0</v>
      </c>
      <c r="AP307" s="9">
        <f t="shared" si="100"/>
        <v>0</v>
      </c>
      <c r="AQ307" s="14">
        <f t="shared" si="101"/>
        <v>0</v>
      </c>
      <c r="AR307" s="11">
        <f t="shared" si="102"/>
        <v>0</v>
      </c>
      <c r="AS307" s="14">
        <v>0</v>
      </c>
      <c r="AT307" s="9">
        <f t="shared" si="103"/>
        <v>0</v>
      </c>
    </row>
    <row r="308" spans="1:46" ht="12.75">
      <c r="A308">
        <v>306</v>
      </c>
      <c r="B308" s="7" t="s">
        <v>636</v>
      </c>
      <c r="C308" s="7" t="s">
        <v>9</v>
      </c>
      <c r="D308" s="3" t="s">
        <v>637</v>
      </c>
      <c r="F308" s="16"/>
      <c r="G308" s="16"/>
      <c r="H308" s="16"/>
      <c r="I308" s="4">
        <f t="shared" si="85"/>
        <v>0</v>
      </c>
      <c r="J308" s="5">
        <f t="shared" si="86"/>
        <v>0</v>
      </c>
      <c r="K308" s="6"/>
      <c r="L308" s="28">
        <v>0</v>
      </c>
      <c r="M308" s="28">
        <v>0</v>
      </c>
      <c r="N308" s="28">
        <v>0</v>
      </c>
      <c r="O308" s="25">
        <v>0</v>
      </c>
      <c r="P308" s="22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>
        <f t="shared" si="87"/>
        <v>0</v>
      </c>
      <c r="AA308">
        <f t="shared" si="88"/>
        <v>0</v>
      </c>
      <c r="AB308" s="13">
        <f t="shared" si="105"/>
        <v>0</v>
      </c>
      <c r="AC308" s="13">
        <f t="shared" si="89"/>
        <v>0</v>
      </c>
      <c r="AD308" s="13">
        <f t="shared" si="90"/>
        <v>0</v>
      </c>
      <c r="AE308" s="9">
        <f t="shared" si="91"/>
        <v>0</v>
      </c>
      <c r="AF308" s="13">
        <f t="shared" si="92"/>
        <v>0</v>
      </c>
      <c r="AG308">
        <f t="shared" si="93"/>
        <v>0</v>
      </c>
      <c r="AH308" s="9">
        <f>ROUND(IF(K308=3%,$J$359*#REF!,0),0)</f>
        <v>0</v>
      </c>
      <c r="AI308" s="9">
        <f t="shared" si="94"/>
        <v>0</v>
      </c>
      <c r="AJ308" s="9">
        <f t="shared" si="95"/>
        <v>0</v>
      </c>
      <c r="AK308" s="9">
        <f t="shared" si="96"/>
        <v>0</v>
      </c>
      <c r="AL308" s="11">
        <f t="shared" si="97"/>
        <v>0</v>
      </c>
      <c r="AM308" s="9">
        <f>IF(K308=3%,ROUND($J$361*#REF!,0),0)</f>
        <v>0</v>
      </c>
      <c r="AN308" s="14">
        <f t="shared" si="98"/>
        <v>0</v>
      </c>
      <c r="AO308" s="14">
        <f t="shared" si="99"/>
        <v>0</v>
      </c>
      <c r="AP308" s="9">
        <f t="shared" si="100"/>
        <v>0</v>
      </c>
      <c r="AQ308" s="14">
        <f t="shared" si="101"/>
        <v>0</v>
      </c>
      <c r="AR308" s="11">
        <f t="shared" si="102"/>
        <v>0</v>
      </c>
      <c r="AS308" s="14">
        <v>0</v>
      </c>
      <c r="AT308" s="9">
        <f t="shared" si="103"/>
        <v>0</v>
      </c>
    </row>
    <row r="309" spans="1:46" ht="12.75">
      <c r="A309">
        <v>307</v>
      </c>
      <c r="B309" s="7" t="s">
        <v>638</v>
      </c>
      <c r="C309" s="7" t="s">
        <v>9</v>
      </c>
      <c r="D309" s="3" t="s">
        <v>639</v>
      </c>
      <c r="F309" s="16"/>
      <c r="G309" s="16"/>
      <c r="H309" s="16"/>
      <c r="I309" s="4">
        <f t="shared" si="85"/>
        <v>0</v>
      </c>
      <c r="J309" s="5">
        <f t="shared" si="86"/>
        <v>0</v>
      </c>
      <c r="K309" s="6"/>
      <c r="L309" s="28">
        <v>0</v>
      </c>
      <c r="M309" s="28">
        <v>0</v>
      </c>
      <c r="N309" s="28">
        <v>0</v>
      </c>
      <c r="O309" s="25">
        <v>0</v>
      </c>
      <c r="P309" s="22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>
        <f t="shared" si="87"/>
        <v>0</v>
      </c>
      <c r="AA309">
        <f t="shared" si="88"/>
        <v>0</v>
      </c>
      <c r="AB309" s="13">
        <f t="shared" si="105"/>
        <v>0</v>
      </c>
      <c r="AC309" s="13">
        <f t="shared" si="89"/>
        <v>0</v>
      </c>
      <c r="AD309" s="13">
        <f t="shared" si="90"/>
        <v>0</v>
      </c>
      <c r="AE309" s="9">
        <f t="shared" si="91"/>
        <v>0</v>
      </c>
      <c r="AF309" s="13">
        <f t="shared" si="92"/>
        <v>0</v>
      </c>
      <c r="AG309">
        <f t="shared" si="93"/>
        <v>0</v>
      </c>
      <c r="AH309" s="9">
        <f>ROUND(IF(K309=3%,$J$359*#REF!,0),0)</f>
        <v>0</v>
      </c>
      <c r="AI309" s="9">
        <f t="shared" si="94"/>
        <v>0</v>
      </c>
      <c r="AJ309" s="9">
        <f t="shared" si="95"/>
        <v>0</v>
      </c>
      <c r="AK309" s="9">
        <f t="shared" si="96"/>
        <v>0</v>
      </c>
      <c r="AL309" s="11">
        <f t="shared" si="97"/>
        <v>0</v>
      </c>
      <c r="AM309" s="9">
        <f>IF(K309=3%,ROUND($J$361*#REF!,0),0)</f>
        <v>0</v>
      </c>
      <c r="AN309" s="14">
        <f t="shared" si="98"/>
        <v>0</v>
      </c>
      <c r="AO309" s="14">
        <f t="shared" si="99"/>
        <v>0</v>
      </c>
      <c r="AP309" s="9">
        <f t="shared" si="100"/>
        <v>0</v>
      </c>
      <c r="AQ309" s="14">
        <f t="shared" si="101"/>
        <v>0</v>
      </c>
      <c r="AR309" s="11">
        <f t="shared" si="102"/>
        <v>0</v>
      </c>
      <c r="AS309" s="14">
        <v>0</v>
      </c>
      <c r="AT309" s="9">
        <f t="shared" si="103"/>
        <v>0</v>
      </c>
    </row>
    <row r="310" spans="1:46" ht="12.75">
      <c r="A310">
        <v>308</v>
      </c>
      <c r="B310" s="7" t="s">
        <v>640</v>
      </c>
      <c r="C310" s="7" t="s">
        <v>9</v>
      </c>
      <c r="D310" s="3" t="s">
        <v>641</v>
      </c>
      <c r="E310">
        <v>2006</v>
      </c>
      <c r="F310" s="17">
        <v>2445079.84</v>
      </c>
      <c r="G310" s="17">
        <v>50245.49</v>
      </c>
      <c r="H310" s="17">
        <v>2034.31</v>
      </c>
      <c r="I310" s="4">
        <f t="shared" si="85"/>
        <v>2392800.0399999996</v>
      </c>
      <c r="J310" s="5">
        <f t="shared" si="86"/>
        <v>2392800</v>
      </c>
      <c r="K310" s="6">
        <v>0.02</v>
      </c>
      <c r="L310" s="28">
        <v>641935</v>
      </c>
      <c r="M310" s="28">
        <v>0</v>
      </c>
      <c r="N310" s="28">
        <v>0</v>
      </c>
      <c r="O310" s="25">
        <v>642082</v>
      </c>
      <c r="P310" s="22">
        <v>0.2683</v>
      </c>
      <c r="Q310" s="9">
        <v>0</v>
      </c>
      <c r="R310" s="9">
        <v>0</v>
      </c>
      <c r="S310" s="9">
        <v>1813306</v>
      </c>
      <c r="T310" s="9">
        <v>1894850</v>
      </c>
      <c r="U310" s="9">
        <v>1306958</v>
      </c>
      <c r="V310" s="9">
        <v>729210</v>
      </c>
      <c r="W310" s="9">
        <v>604435</v>
      </c>
      <c r="X310" s="9">
        <v>619472</v>
      </c>
      <c r="Y310" s="9">
        <v>642082</v>
      </c>
      <c r="Z310">
        <f t="shared" si="87"/>
        <v>26.83</v>
      </c>
      <c r="AA310">
        <f t="shared" si="88"/>
        <v>26.83</v>
      </c>
      <c r="AB310" s="13">
        <f t="shared" si="105"/>
        <v>641934.60655</v>
      </c>
      <c r="AC310" s="13">
        <f t="shared" si="89"/>
        <v>641934.60655</v>
      </c>
      <c r="AD310" s="13">
        <f t="shared" si="90"/>
        <v>-0.39344999997410923</v>
      </c>
      <c r="AE310" s="9">
        <f t="shared" si="91"/>
        <v>641935</v>
      </c>
      <c r="AF310" s="13">
        <f t="shared" si="92"/>
        <v>0.39344999997410923</v>
      </c>
      <c r="AG310">
        <f t="shared" si="93"/>
        <v>26.83</v>
      </c>
      <c r="AH310" s="9">
        <f>ROUND(IF(K310=3%,$J$359*#REF!,0),0)</f>
        <v>0</v>
      </c>
      <c r="AI310" s="9">
        <f t="shared" si="94"/>
        <v>641935</v>
      </c>
      <c r="AJ310" s="9">
        <f t="shared" si="95"/>
        <v>0</v>
      </c>
      <c r="AK310" s="9">
        <f t="shared" si="96"/>
        <v>641935</v>
      </c>
      <c r="AL310" s="11">
        <f t="shared" si="97"/>
        <v>26.83</v>
      </c>
      <c r="AM310" s="9">
        <f>IF(K310=3%,ROUND($J$361*#REF!,0),0)</f>
        <v>0</v>
      </c>
      <c r="AN310" s="14">
        <f t="shared" si="98"/>
        <v>641935</v>
      </c>
      <c r="AO310" s="14">
        <f t="shared" si="99"/>
        <v>0</v>
      </c>
      <c r="AP310" s="9">
        <f t="shared" si="100"/>
        <v>641935</v>
      </c>
      <c r="AQ310" s="14">
        <f t="shared" si="101"/>
        <v>0</v>
      </c>
      <c r="AR310" s="11">
        <f t="shared" si="102"/>
        <v>26.83</v>
      </c>
      <c r="AS310" s="14">
        <v>147</v>
      </c>
      <c r="AT310" s="9">
        <f t="shared" si="103"/>
        <v>642082</v>
      </c>
    </row>
    <row r="311" spans="1:46" ht="12.75">
      <c r="A311">
        <v>309</v>
      </c>
      <c r="B311" s="7" t="s">
        <v>642</v>
      </c>
      <c r="C311" s="7" t="s">
        <v>9</v>
      </c>
      <c r="D311" s="3" t="s">
        <v>643</v>
      </c>
      <c r="F311" s="16"/>
      <c r="G311" s="16"/>
      <c r="H311" s="16"/>
      <c r="I311" s="4">
        <f t="shared" si="85"/>
        <v>0</v>
      </c>
      <c r="J311" s="5">
        <f t="shared" si="86"/>
        <v>0</v>
      </c>
      <c r="K311" s="6"/>
      <c r="L311" s="28">
        <v>0</v>
      </c>
      <c r="M311" s="28">
        <v>0</v>
      </c>
      <c r="N311" s="28">
        <v>0</v>
      </c>
      <c r="O311" s="25">
        <v>0</v>
      </c>
      <c r="P311" s="22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>
        <f t="shared" si="87"/>
        <v>0</v>
      </c>
      <c r="AA311">
        <f t="shared" si="88"/>
        <v>0</v>
      </c>
      <c r="AB311" s="13">
        <f t="shared" si="105"/>
        <v>0</v>
      </c>
      <c r="AC311" s="13">
        <f t="shared" si="89"/>
        <v>0</v>
      </c>
      <c r="AD311" s="13">
        <f t="shared" si="90"/>
        <v>0</v>
      </c>
      <c r="AE311" s="9">
        <f t="shared" si="91"/>
        <v>0</v>
      </c>
      <c r="AF311" s="13">
        <f t="shared" si="92"/>
        <v>0</v>
      </c>
      <c r="AG311">
        <f t="shared" si="93"/>
        <v>0</v>
      </c>
      <c r="AH311" s="9">
        <f>ROUND(IF(K311=3%,$J$359*#REF!,0),0)</f>
        <v>0</v>
      </c>
      <c r="AI311" s="9">
        <f t="shared" si="94"/>
        <v>0</v>
      </c>
      <c r="AJ311" s="9">
        <f t="shared" si="95"/>
        <v>0</v>
      </c>
      <c r="AK311" s="9">
        <f t="shared" si="96"/>
        <v>0</v>
      </c>
      <c r="AL311" s="11">
        <f t="shared" si="97"/>
        <v>0</v>
      </c>
      <c r="AM311" s="9">
        <f>IF(K311=3%,ROUND($J$361*#REF!,0),0)</f>
        <v>0</v>
      </c>
      <c r="AN311" s="14">
        <f t="shared" si="98"/>
        <v>0</v>
      </c>
      <c r="AO311" s="14">
        <f t="shared" si="99"/>
        <v>0</v>
      </c>
      <c r="AP311" s="9">
        <f t="shared" si="100"/>
        <v>0</v>
      </c>
      <c r="AQ311" s="14">
        <f t="shared" si="101"/>
        <v>0</v>
      </c>
      <c r="AR311" s="11">
        <f t="shared" si="102"/>
        <v>0</v>
      </c>
      <c r="AS311" s="14">
        <v>0</v>
      </c>
      <c r="AT311" s="9">
        <f t="shared" si="103"/>
        <v>0</v>
      </c>
    </row>
    <row r="312" spans="1:46" ht="12.75">
      <c r="A312">
        <v>310</v>
      </c>
      <c r="B312" s="7" t="s">
        <v>115</v>
      </c>
      <c r="C312" s="7" t="s">
        <v>9</v>
      </c>
      <c r="D312" s="3" t="s">
        <v>116</v>
      </c>
      <c r="E312">
        <v>2003</v>
      </c>
      <c r="F312" s="17">
        <v>605759.31</v>
      </c>
      <c r="G312" s="17">
        <v>7547.85</v>
      </c>
      <c r="H312" s="17">
        <v>611.83</v>
      </c>
      <c r="I312" s="4">
        <f t="shared" si="85"/>
        <v>597599.6300000001</v>
      </c>
      <c r="J312" s="5">
        <f t="shared" si="86"/>
        <v>597600</v>
      </c>
      <c r="K312" s="6">
        <v>0.03</v>
      </c>
      <c r="L312" s="28">
        <v>160323</v>
      </c>
      <c r="M312" s="28">
        <v>24265</v>
      </c>
      <c r="N312" s="28">
        <v>14173</v>
      </c>
      <c r="O312" s="25">
        <v>198862</v>
      </c>
      <c r="P312" s="22">
        <v>0.3326</v>
      </c>
      <c r="Q312" s="9">
        <v>349938</v>
      </c>
      <c r="R312" s="9">
        <v>436112</v>
      </c>
      <c r="S312" s="9">
        <v>519385</v>
      </c>
      <c r="T312" s="9">
        <v>540480</v>
      </c>
      <c r="U312" s="9">
        <v>442642</v>
      </c>
      <c r="V312" s="9">
        <v>251396</v>
      </c>
      <c r="W312" s="9">
        <v>197198</v>
      </c>
      <c r="X312" s="9">
        <v>195008</v>
      </c>
      <c r="Y312" s="9">
        <v>198862</v>
      </c>
      <c r="Z312">
        <f t="shared" si="87"/>
        <v>26.83</v>
      </c>
      <c r="AA312" t="e">
        <f t="shared" si="88"/>
        <v>#REF!</v>
      </c>
      <c r="AB312" s="13">
        <f t="shared" si="105"/>
        <v>160322.68509</v>
      </c>
      <c r="AC312" s="13">
        <f t="shared" si="89"/>
        <v>160322.68509</v>
      </c>
      <c r="AD312" s="13">
        <f t="shared" si="90"/>
        <v>-0.314909999986412</v>
      </c>
      <c r="AE312" s="9">
        <f t="shared" si="91"/>
        <v>160323</v>
      </c>
      <c r="AF312" s="13">
        <f t="shared" si="92"/>
        <v>0.314909999986412</v>
      </c>
      <c r="AG312">
        <f t="shared" si="93"/>
        <v>26.83</v>
      </c>
      <c r="AH312" s="9" t="e">
        <f>ROUND(IF(K312=3%,$J$359*#REF!,0),0)</f>
        <v>#REF!</v>
      </c>
      <c r="AI312" s="9" t="e">
        <f t="shared" si="94"/>
        <v>#REF!</v>
      </c>
      <c r="AJ312" s="9" t="e">
        <f t="shared" si="95"/>
        <v>#REF!</v>
      </c>
      <c r="AK312" s="9" t="e">
        <f t="shared" si="96"/>
        <v>#REF!</v>
      </c>
      <c r="AL312" s="11" t="e">
        <f t="shared" si="97"/>
        <v>#REF!</v>
      </c>
      <c r="AM312" s="9" t="e">
        <f>IF(K312=3%,ROUND($J$361*#REF!,0),0)</f>
        <v>#REF!</v>
      </c>
      <c r="AN312" s="14" t="e">
        <f t="shared" si="98"/>
        <v>#REF!</v>
      </c>
      <c r="AO312" s="14" t="e">
        <f t="shared" si="99"/>
        <v>#REF!</v>
      </c>
      <c r="AP312" s="9" t="e">
        <f t="shared" si="100"/>
        <v>#REF!</v>
      </c>
      <c r="AQ312" s="14" t="e">
        <f t="shared" si="101"/>
        <v>#REF!</v>
      </c>
      <c r="AR312" s="11" t="e">
        <f t="shared" si="102"/>
        <v>#REF!</v>
      </c>
      <c r="AS312" s="14">
        <v>101</v>
      </c>
      <c r="AT312" s="9" t="e">
        <f t="shared" si="103"/>
        <v>#REF!</v>
      </c>
    </row>
    <row r="313" spans="1:46" ht="12.75">
      <c r="A313">
        <v>311</v>
      </c>
      <c r="B313" s="7" t="s">
        <v>644</v>
      </c>
      <c r="C313" s="7" t="s">
        <v>9</v>
      </c>
      <c r="D313" s="3" t="s">
        <v>645</v>
      </c>
      <c r="F313" s="16"/>
      <c r="G313" s="16"/>
      <c r="H313" s="16"/>
      <c r="I313" s="4">
        <f t="shared" si="85"/>
        <v>0</v>
      </c>
      <c r="J313" s="5">
        <f t="shared" si="86"/>
        <v>0</v>
      </c>
      <c r="K313" s="6"/>
      <c r="L313" s="28">
        <v>0</v>
      </c>
      <c r="M313" s="28">
        <v>0</v>
      </c>
      <c r="N313" s="28">
        <v>0</v>
      </c>
      <c r="O313" s="25">
        <v>0</v>
      </c>
      <c r="P313" s="22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>
        <f t="shared" si="87"/>
        <v>0</v>
      </c>
      <c r="AA313">
        <f t="shared" si="88"/>
        <v>0</v>
      </c>
      <c r="AB313" s="13">
        <f t="shared" si="105"/>
        <v>0</v>
      </c>
      <c r="AC313" s="13">
        <f t="shared" si="89"/>
        <v>0</v>
      </c>
      <c r="AD313" s="13">
        <f t="shared" si="90"/>
        <v>0</v>
      </c>
      <c r="AE313" s="9">
        <f t="shared" si="91"/>
        <v>0</v>
      </c>
      <c r="AF313" s="13">
        <f t="shared" si="92"/>
        <v>0</v>
      </c>
      <c r="AG313">
        <f t="shared" si="93"/>
        <v>0</v>
      </c>
      <c r="AH313" s="9">
        <f>ROUND(IF(K313=3%,$J$359*#REF!,0),0)</f>
        <v>0</v>
      </c>
      <c r="AI313" s="9">
        <f t="shared" si="94"/>
        <v>0</v>
      </c>
      <c r="AJ313" s="9">
        <f t="shared" si="95"/>
        <v>0</v>
      </c>
      <c r="AK313" s="9">
        <f t="shared" si="96"/>
        <v>0</v>
      </c>
      <c r="AL313" s="11">
        <f t="shared" si="97"/>
        <v>0</v>
      </c>
      <c r="AM313" s="9">
        <f>IF(K313=3%,ROUND($J$361*#REF!,0),0)</f>
        <v>0</v>
      </c>
      <c r="AN313" s="14">
        <f t="shared" si="98"/>
        <v>0</v>
      </c>
      <c r="AO313" s="14">
        <f t="shared" si="99"/>
        <v>0</v>
      </c>
      <c r="AP313" s="9">
        <f t="shared" si="100"/>
        <v>0</v>
      </c>
      <c r="AQ313" s="14">
        <f t="shared" si="101"/>
        <v>0</v>
      </c>
      <c r="AR313" s="11">
        <f t="shared" si="102"/>
        <v>0</v>
      </c>
      <c r="AS313" s="14">
        <v>0</v>
      </c>
      <c r="AT313" s="9">
        <f t="shared" si="103"/>
        <v>0</v>
      </c>
    </row>
    <row r="314" spans="1:46" ht="12.75">
      <c r="A314">
        <v>312</v>
      </c>
      <c r="B314" s="7" t="s">
        <v>646</v>
      </c>
      <c r="C314" s="7" t="s">
        <v>9</v>
      </c>
      <c r="D314" s="3" t="s">
        <v>647</v>
      </c>
      <c r="F314" s="16"/>
      <c r="G314" s="16"/>
      <c r="H314" s="16"/>
      <c r="I314" s="4">
        <f t="shared" si="85"/>
        <v>0</v>
      </c>
      <c r="J314" s="5">
        <f t="shared" si="86"/>
        <v>0</v>
      </c>
      <c r="K314" s="6"/>
      <c r="L314" s="28">
        <v>0</v>
      </c>
      <c r="M314" s="28">
        <v>0</v>
      </c>
      <c r="N314" s="28">
        <v>0</v>
      </c>
      <c r="O314" s="25">
        <v>0</v>
      </c>
      <c r="P314" s="22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>
        <f t="shared" si="87"/>
        <v>0</v>
      </c>
      <c r="AA314">
        <f t="shared" si="88"/>
        <v>0</v>
      </c>
      <c r="AB314" s="13">
        <f t="shared" si="105"/>
        <v>0</v>
      </c>
      <c r="AC314" s="13">
        <f t="shared" si="89"/>
        <v>0</v>
      </c>
      <c r="AD314" s="13">
        <f t="shared" si="90"/>
        <v>0</v>
      </c>
      <c r="AE314" s="9">
        <f t="shared" si="91"/>
        <v>0</v>
      </c>
      <c r="AF314" s="13">
        <f t="shared" si="92"/>
        <v>0</v>
      </c>
      <c r="AG314">
        <f t="shared" si="93"/>
        <v>0</v>
      </c>
      <c r="AH314" s="9">
        <f>ROUND(IF(K314=3%,$J$359*#REF!,0),0)</f>
        <v>0</v>
      </c>
      <c r="AI314" s="9">
        <f t="shared" si="94"/>
        <v>0</v>
      </c>
      <c r="AJ314" s="9">
        <f t="shared" si="95"/>
        <v>0</v>
      </c>
      <c r="AK314" s="9">
        <f t="shared" si="96"/>
        <v>0</v>
      </c>
      <c r="AL314" s="11">
        <f t="shared" si="97"/>
        <v>0</v>
      </c>
      <c r="AM314" s="9">
        <f>IF(K314=3%,ROUND($J$361*#REF!,0),0)</f>
        <v>0</v>
      </c>
      <c r="AN314" s="14">
        <f t="shared" si="98"/>
        <v>0</v>
      </c>
      <c r="AO314" s="14">
        <f t="shared" si="99"/>
        <v>0</v>
      </c>
      <c r="AP314" s="9">
        <f t="shared" si="100"/>
        <v>0</v>
      </c>
      <c r="AQ314" s="14">
        <f t="shared" si="101"/>
        <v>0</v>
      </c>
      <c r="AR314" s="11">
        <f t="shared" si="102"/>
        <v>0</v>
      </c>
      <c r="AS314" s="14">
        <v>0</v>
      </c>
      <c r="AT314" s="9">
        <f t="shared" si="103"/>
        <v>0</v>
      </c>
    </row>
    <row r="315" spans="1:46" ht="12.75">
      <c r="A315">
        <v>313</v>
      </c>
      <c r="B315" s="7" t="s">
        <v>648</v>
      </c>
      <c r="C315" s="7" t="s">
        <v>9</v>
      </c>
      <c r="D315" s="3" t="s">
        <v>649</v>
      </c>
      <c r="F315" s="16"/>
      <c r="G315" s="16"/>
      <c r="H315" s="16"/>
      <c r="I315" s="4">
        <f t="shared" si="85"/>
        <v>0</v>
      </c>
      <c r="J315" s="5">
        <f t="shared" si="86"/>
        <v>0</v>
      </c>
      <c r="K315" s="6"/>
      <c r="L315" s="28">
        <v>0</v>
      </c>
      <c r="M315" s="28">
        <v>0</v>
      </c>
      <c r="N315" s="28">
        <v>0</v>
      </c>
      <c r="O315" s="25">
        <v>0</v>
      </c>
      <c r="P315" s="22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>
        <f t="shared" si="87"/>
        <v>0</v>
      </c>
      <c r="AA315">
        <f t="shared" si="88"/>
        <v>0</v>
      </c>
      <c r="AB315" s="13">
        <f t="shared" si="105"/>
        <v>0</v>
      </c>
      <c r="AC315" s="13">
        <f t="shared" si="89"/>
        <v>0</v>
      </c>
      <c r="AD315" s="13">
        <f t="shared" si="90"/>
        <v>0</v>
      </c>
      <c r="AE315" s="9">
        <f t="shared" si="91"/>
        <v>0</v>
      </c>
      <c r="AF315" s="13">
        <f t="shared" si="92"/>
        <v>0</v>
      </c>
      <c r="AG315">
        <f t="shared" si="93"/>
        <v>0</v>
      </c>
      <c r="AH315" s="9">
        <f>ROUND(IF(K315=3%,$J$359*#REF!,0),0)</f>
        <v>0</v>
      </c>
      <c r="AI315" s="9">
        <f t="shared" si="94"/>
        <v>0</v>
      </c>
      <c r="AJ315" s="9">
        <f t="shared" si="95"/>
        <v>0</v>
      </c>
      <c r="AK315" s="9">
        <f t="shared" si="96"/>
        <v>0</v>
      </c>
      <c r="AL315" s="11">
        <f t="shared" si="97"/>
        <v>0</v>
      </c>
      <c r="AM315" s="9">
        <f>IF(K315=3%,ROUND($J$361*#REF!,0),0)</f>
        <v>0</v>
      </c>
      <c r="AN315" s="14">
        <f t="shared" si="98"/>
        <v>0</v>
      </c>
      <c r="AO315" s="14">
        <f t="shared" si="99"/>
        <v>0</v>
      </c>
      <c r="AP315" s="9">
        <f t="shared" si="100"/>
        <v>0</v>
      </c>
      <c r="AQ315" s="14">
        <f t="shared" si="101"/>
        <v>0</v>
      </c>
      <c r="AR315" s="11">
        <f t="shared" si="102"/>
        <v>0</v>
      </c>
      <c r="AS315" s="14">
        <v>0</v>
      </c>
      <c r="AT315" s="9">
        <f t="shared" si="103"/>
        <v>0</v>
      </c>
    </row>
    <row r="316" spans="1:46" ht="12.75">
      <c r="A316">
        <v>314</v>
      </c>
      <c r="B316" s="7" t="s">
        <v>650</v>
      </c>
      <c r="C316" s="7" t="s">
        <v>9</v>
      </c>
      <c r="D316" s="3" t="s">
        <v>651</v>
      </c>
      <c r="F316" s="16"/>
      <c r="G316" s="16"/>
      <c r="H316" s="16"/>
      <c r="I316" s="4">
        <f t="shared" si="85"/>
        <v>0</v>
      </c>
      <c r="J316" s="5">
        <f t="shared" si="86"/>
        <v>0</v>
      </c>
      <c r="K316" s="6"/>
      <c r="L316" s="28">
        <v>0</v>
      </c>
      <c r="M316" s="28">
        <v>0</v>
      </c>
      <c r="N316" s="28">
        <v>0</v>
      </c>
      <c r="O316" s="25">
        <v>0</v>
      </c>
      <c r="P316" s="22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>
        <f t="shared" si="87"/>
        <v>0</v>
      </c>
      <c r="AA316">
        <f t="shared" si="88"/>
        <v>0</v>
      </c>
      <c r="AB316" s="13">
        <f t="shared" si="105"/>
        <v>0</v>
      </c>
      <c r="AC316" s="13">
        <f t="shared" si="89"/>
        <v>0</v>
      </c>
      <c r="AD316" s="13">
        <f t="shared" si="90"/>
        <v>0</v>
      </c>
      <c r="AE316" s="9">
        <f t="shared" si="91"/>
        <v>0</v>
      </c>
      <c r="AF316" s="13">
        <f t="shared" si="92"/>
        <v>0</v>
      </c>
      <c r="AG316">
        <f t="shared" si="93"/>
        <v>0</v>
      </c>
      <c r="AH316" s="9">
        <f>ROUND(IF(K316=3%,$J$359*#REF!,0),0)</f>
        <v>0</v>
      </c>
      <c r="AI316" s="9">
        <f t="shared" si="94"/>
        <v>0</v>
      </c>
      <c r="AJ316" s="9">
        <f t="shared" si="95"/>
        <v>0</v>
      </c>
      <c r="AK316" s="9">
        <f t="shared" si="96"/>
        <v>0</v>
      </c>
      <c r="AL316" s="11">
        <f t="shared" si="97"/>
        <v>0</v>
      </c>
      <c r="AM316" s="9">
        <f>IF(K316=3%,ROUND($J$361*#REF!,0),0)</f>
        <v>0</v>
      </c>
      <c r="AN316" s="14">
        <f t="shared" si="98"/>
        <v>0</v>
      </c>
      <c r="AO316" s="14">
        <f t="shared" si="99"/>
        <v>0</v>
      </c>
      <c r="AP316" s="9">
        <f t="shared" si="100"/>
        <v>0</v>
      </c>
      <c r="AQ316" s="14">
        <f t="shared" si="101"/>
        <v>0</v>
      </c>
      <c r="AR316" s="11">
        <f t="shared" si="102"/>
        <v>0</v>
      </c>
      <c r="AS316" s="14">
        <v>0</v>
      </c>
      <c r="AT316" s="9">
        <f t="shared" si="103"/>
        <v>0</v>
      </c>
    </row>
    <row r="317" spans="1:46" ht="12.75">
      <c r="A317">
        <v>315</v>
      </c>
      <c r="B317" s="7" t="s">
        <v>117</v>
      </c>
      <c r="C317" s="7" t="s">
        <v>9</v>
      </c>
      <c r="D317" s="3" t="s">
        <v>118</v>
      </c>
      <c r="E317">
        <v>2002</v>
      </c>
      <c r="F317" s="17">
        <v>678255.93</v>
      </c>
      <c r="G317" s="17">
        <v>8279.49</v>
      </c>
      <c r="H317" s="17">
        <v>461.42</v>
      </c>
      <c r="I317" s="4">
        <f t="shared" si="85"/>
        <v>669515.02</v>
      </c>
      <c r="J317" s="5">
        <f t="shared" si="86"/>
        <v>669515</v>
      </c>
      <c r="K317" s="6">
        <v>0.015</v>
      </c>
      <c r="L317" s="28">
        <v>179616</v>
      </c>
      <c r="M317" s="28">
        <v>0</v>
      </c>
      <c r="N317" s="28">
        <v>0</v>
      </c>
      <c r="O317" s="25">
        <v>179660</v>
      </c>
      <c r="P317" s="22">
        <v>0.2683</v>
      </c>
      <c r="Q317" s="9">
        <v>447456</v>
      </c>
      <c r="R317" s="9">
        <v>465413</v>
      </c>
      <c r="S317" s="9">
        <v>526703</v>
      </c>
      <c r="T317" s="9">
        <v>577711</v>
      </c>
      <c r="U317" s="9">
        <v>401077</v>
      </c>
      <c r="V317" s="9">
        <v>224375</v>
      </c>
      <c r="W317" s="9">
        <v>179104</v>
      </c>
      <c r="X317" s="9">
        <v>183029</v>
      </c>
      <c r="Y317" s="9">
        <v>179660</v>
      </c>
      <c r="Z317">
        <f t="shared" si="87"/>
        <v>26.83</v>
      </c>
      <c r="AA317">
        <f t="shared" si="88"/>
        <v>26.83</v>
      </c>
      <c r="AB317" s="13">
        <f t="shared" si="105"/>
        <v>179615.86765</v>
      </c>
      <c r="AC317" s="13">
        <f t="shared" si="89"/>
        <v>179615.86765</v>
      </c>
      <c r="AD317" s="13">
        <f t="shared" si="90"/>
        <v>-0.1323499999998603</v>
      </c>
      <c r="AE317" s="9">
        <f t="shared" si="91"/>
        <v>179616</v>
      </c>
      <c r="AF317" s="13">
        <f t="shared" si="92"/>
        <v>0.1323499999998603</v>
      </c>
      <c r="AG317">
        <f t="shared" si="93"/>
        <v>26.83</v>
      </c>
      <c r="AH317" s="9">
        <f>ROUND(IF(K317=3%,$J$359*#REF!,0),0)</f>
        <v>0</v>
      </c>
      <c r="AI317" s="9">
        <f t="shared" si="94"/>
        <v>179616</v>
      </c>
      <c r="AJ317" s="9">
        <f t="shared" si="95"/>
        <v>0</v>
      </c>
      <c r="AK317" s="9">
        <f t="shared" si="96"/>
        <v>179616</v>
      </c>
      <c r="AL317" s="11">
        <f t="shared" si="97"/>
        <v>26.83</v>
      </c>
      <c r="AM317" s="9">
        <f>IF(K317=3%,ROUND($J$361*#REF!,0),0)</f>
        <v>0</v>
      </c>
      <c r="AN317" s="14">
        <f t="shared" si="98"/>
        <v>179616</v>
      </c>
      <c r="AO317" s="14">
        <f t="shared" si="99"/>
        <v>0</v>
      </c>
      <c r="AP317" s="9">
        <f t="shared" si="100"/>
        <v>179616</v>
      </c>
      <c r="AQ317" s="14">
        <f t="shared" si="101"/>
        <v>0</v>
      </c>
      <c r="AR317" s="11">
        <f t="shared" si="102"/>
        <v>26.83</v>
      </c>
      <c r="AS317" s="14">
        <v>44</v>
      </c>
      <c r="AT317" s="9">
        <f t="shared" si="103"/>
        <v>179660</v>
      </c>
    </row>
    <row r="318" spans="1:46" ht="12.75">
      <c r="A318">
        <v>316</v>
      </c>
      <c r="B318" s="7" t="s">
        <v>652</v>
      </c>
      <c r="C318" s="7" t="s">
        <v>9</v>
      </c>
      <c r="D318" s="3" t="s">
        <v>653</v>
      </c>
      <c r="F318" s="16"/>
      <c r="G318" s="16"/>
      <c r="H318" s="16"/>
      <c r="I318" s="4">
        <f t="shared" si="85"/>
        <v>0</v>
      </c>
      <c r="J318" s="5">
        <f t="shared" si="86"/>
        <v>0</v>
      </c>
      <c r="K318" s="6"/>
      <c r="L318" s="28">
        <v>0</v>
      </c>
      <c r="M318" s="28">
        <v>0</v>
      </c>
      <c r="N318" s="28">
        <v>0</v>
      </c>
      <c r="O318" s="25">
        <v>0</v>
      </c>
      <c r="P318" s="22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>
        <f t="shared" si="87"/>
        <v>0</v>
      </c>
      <c r="AA318">
        <f t="shared" si="88"/>
        <v>0</v>
      </c>
      <c r="AB318" s="13">
        <f t="shared" si="105"/>
        <v>0</v>
      </c>
      <c r="AC318" s="13">
        <f t="shared" si="89"/>
        <v>0</v>
      </c>
      <c r="AD318" s="13">
        <f t="shared" si="90"/>
        <v>0</v>
      </c>
      <c r="AE318" s="9">
        <f t="shared" si="91"/>
        <v>0</v>
      </c>
      <c r="AF318" s="13">
        <f t="shared" si="92"/>
        <v>0</v>
      </c>
      <c r="AG318">
        <f t="shared" si="93"/>
        <v>0</v>
      </c>
      <c r="AH318" s="9">
        <f>ROUND(IF(K318=3%,$J$359*#REF!,0),0)</f>
        <v>0</v>
      </c>
      <c r="AI318" s="9">
        <f t="shared" si="94"/>
        <v>0</v>
      </c>
      <c r="AJ318" s="9">
        <f t="shared" si="95"/>
        <v>0</v>
      </c>
      <c r="AK318" s="9">
        <f t="shared" si="96"/>
        <v>0</v>
      </c>
      <c r="AL318" s="11">
        <f t="shared" si="97"/>
        <v>0</v>
      </c>
      <c r="AM318" s="9">
        <f>IF(K318=3%,ROUND($J$361*#REF!,0),0)</f>
        <v>0</v>
      </c>
      <c r="AN318" s="14">
        <f t="shared" si="98"/>
        <v>0</v>
      </c>
      <c r="AO318" s="14">
        <f t="shared" si="99"/>
        <v>0</v>
      </c>
      <c r="AP318" s="9">
        <f t="shared" si="100"/>
        <v>0</v>
      </c>
      <c r="AQ318" s="14">
        <f t="shared" si="101"/>
        <v>0</v>
      </c>
      <c r="AR318" s="11">
        <f t="shared" si="102"/>
        <v>0</v>
      </c>
      <c r="AS318" s="14">
        <v>0</v>
      </c>
      <c r="AT318" s="9">
        <f t="shared" si="103"/>
        <v>0</v>
      </c>
    </row>
    <row r="319" spans="1:46" ht="12.75">
      <c r="A319">
        <v>317</v>
      </c>
      <c r="B319" s="7" t="s">
        <v>119</v>
      </c>
      <c r="C319" s="7" t="s">
        <v>9</v>
      </c>
      <c r="D319" s="3" t="s">
        <v>120</v>
      </c>
      <c r="E319">
        <v>2003</v>
      </c>
      <c r="F319" s="17">
        <v>944741</v>
      </c>
      <c r="G319" s="17">
        <v>6415</v>
      </c>
      <c r="H319" s="17">
        <v>2070</v>
      </c>
      <c r="I319" s="4">
        <f t="shared" si="85"/>
        <v>936256</v>
      </c>
      <c r="J319" s="5">
        <f t="shared" si="86"/>
        <v>936256</v>
      </c>
      <c r="K319" s="6">
        <v>0.01</v>
      </c>
      <c r="L319" s="28">
        <v>251176</v>
      </c>
      <c r="M319" s="28">
        <v>0</v>
      </c>
      <c r="N319" s="28">
        <v>0</v>
      </c>
      <c r="O319" s="25">
        <v>251233</v>
      </c>
      <c r="P319" s="22">
        <v>0.2683</v>
      </c>
      <c r="Q319" s="9">
        <v>559717</v>
      </c>
      <c r="R319" s="9">
        <v>586852</v>
      </c>
      <c r="S319" s="9">
        <v>640420</v>
      </c>
      <c r="T319" s="9">
        <v>710976</v>
      </c>
      <c r="U319" s="9">
        <v>510994</v>
      </c>
      <c r="V319" s="9">
        <v>277307</v>
      </c>
      <c r="W319" s="9">
        <v>227925</v>
      </c>
      <c r="X319" s="9">
        <v>236724</v>
      </c>
      <c r="Y319" s="9">
        <v>251233</v>
      </c>
      <c r="Z319">
        <f t="shared" si="87"/>
        <v>26.83</v>
      </c>
      <c r="AA319">
        <f t="shared" si="88"/>
        <v>26.83</v>
      </c>
      <c r="AB319" s="13">
        <f t="shared" si="105"/>
        <v>251176.49908</v>
      </c>
      <c r="AC319" s="13">
        <f t="shared" si="89"/>
        <v>251176.49908</v>
      </c>
      <c r="AD319" s="13">
        <f t="shared" si="90"/>
        <v>0.49908000000868924</v>
      </c>
      <c r="AE319" s="9">
        <f t="shared" si="91"/>
        <v>251176</v>
      </c>
      <c r="AF319" s="13">
        <f t="shared" si="92"/>
        <v>-0.49908000000868924</v>
      </c>
      <c r="AG319">
        <f t="shared" si="93"/>
        <v>26.83</v>
      </c>
      <c r="AH319" s="9">
        <f>ROUND(IF(K319=3%,$J$359*#REF!,0),0)</f>
        <v>0</v>
      </c>
      <c r="AI319" s="9">
        <f t="shared" si="94"/>
        <v>251176</v>
      </c>
      <c r="AJ319" s="9">
        <f t="shared" si="95"/>
        <v>0</v>
      </c>
      <c r="AK319" s="9">
        <f t="shared" si="96"/>
        <v>251176</v>
      </c>
      <c r="AL319" s="11">
        <f t="shared" si="97"/>
        <v>26.83</v>
      </c>
      <c r="AM319" s="9">
        <f>IF(K319=3%,ROUND($J$361*#REF!,0),0)</f>
        <v>0</v>
      </c>
      <c r="AN319" s="14">
        <f t="shared" si="98"/>
        <v>251176</v>
      </c>
      <c r="AO319" s="14">
        <f t="shared" si="99"/>
        <v>0</v>
      </c>
      <c r="AP319" s="9">
        <f t="shared" si="100"/>
        <v>251176</v>
      </c>
      <c r="AQ319" s="14">
        <f t="shared" si="101"/>
        <v>0</v>
      </c>
      <c r="AR319" s="11">
        <f t="shared" si="102"/>
        <v>26.83</v>
      </c>
      <c r="AS319" s="14">
        <v>57</v>
      </c>
      <c r="AT319" s="9">
        <f t="shared" si="103"/>
        <v>251233</v>
      </c>
    </row>
    <row r="320" spans="1:46" ht="12.75">
      <c r="A320">
        <v>318</v>
      </c>
      <c r="B320" s="7" t="s">
        <v>654</v>
      </c>
      <c r="C320" s="7" t="s">
        <v>9</v>
      </c>
      <c r="D320" s="3" t="s">
        <v>655</v>
      </c>
      <c r="E320">
        <v>2006</v>
      </c>
      <c r="F320" s="17">
        <v>396589.87</v>
      </c>
      <c r="G320" s="17">
        <v>1483.68</v>
      </c>
      <c r="H320" s="17">
        <v>177.73</v>
      </c>
      <c r="I320" s="4">
        <f t="shared" si="85"/>
        <v>394928.46</v>
      </c>
      <c r="J320" s="5">
        <f t="shared" si="86"/>
        <v>394928</v>
      </c>
      <c r="K320" s="6">
        <v>0.03</v>
      </c>
      <c r="L320" s="28">
        <v>105950</v>
      </c>
      <c r="M320" s="28">
        <v>32353</v>
      </c>
      <c r="N320" s="28">
        <v>18898</v>
      </c>
      <c r="O320" s="25">
        <v>157309</v>
      </c>
      <c r="P320" s="22">
        <v>0.39799999999999996</v>
      </c>
      <c r="Q320" s="9">
        <v>0</v>
      </c>
      <c r="R320" s="9">
        <v>290133</v>
      </c>
      <c r="S320" s="9">
        <v>308324</v>
      </c>
      <c r="T320" s="9">
        <v>332702</v>
      </c>
      <c r="U320" s="9">
        <v>311144</v>
      </c>
      <c r="V320" s="9">
        <v>186280</v>
      </c>
      <c r="W320" s="9">
        <v>156669</v>
      </c>
      <c r="X320" s="9">
        <v>155067</v>
      </c>
      <c r="Y320" s="9">
        <v>157309</v>
      </c>
      <c r="Z320">
        <f t="shared" si="87"/>
        <v>26.83</v>
      </c>
      <c r="AA320" t="e">
        <f t="shared" si="88"/>
        <v>#REF!</v>
      </c>
      <c r="AB320" s="13">
        <f t="shared" si="105"/>
        <v>105950.33028</v>
      </c>
      <c r="AC320" s="13">
        <f t="shared" si="89"/>
        <v>105950.33028</v>
      </c>
      <c r="AD320" s="13">
        <f t="shared" si="90"/>
        <v>0.33027999999467283</v>
      </c>
      <c r="AE320" s="9">
        <f t="shared" si="91"/>
        <v>105950</v>
      </c>
      <c r="AF320" s="13">
        <f t="shared" si="92"/>
        <v>-0.33027999999467283</v>
      </c>
      <c r="AG320">
        <f t="shared" si="93"/>
        <v>26.83</v>
      </c>
      <c r="AH320" s="9" t="e">
        <f>ROUND(IF(K320=3%,$J$359*#REF!,0),0)</f>
        <v>#REF!</v>
      </c>
      <c r="AI320" s="9" t="e">
        <f t="shared" si="94"/>
        <v>#REF!</v>
      </c>
      <c r="AJ320" s="9" t="e">
        <f t="shared" si="95"/>
        <v>#REF!</v>
      </c>
      <c r="AK320" s="9" t="e">
        <f t="shared" si="96"/>
        <v>#REF!</v>
      </c>
      <c r="AL320" s="11" t="e">
        <f t="shared" si="97"/>
        <v>#REF!</v>
      </c>
      <c r="AM320" s="9" t="e">
        <f>IF(K320=3%,ROUND($J$361*#REF!,0),0)</f>
        <v>#REF!</v>
      </c>
      <c r="AN320" s="14" t="e">
        <f t="shared" si="98"/>
        <v>#REF!</v>
      </c>
      <c r="AO320" s="14" t="e">
        <f t="shared" si="99"/>
        <v>#REF!</v>
      </c>
      <c r="AP320" s="9" t="e">
        <f t="shared" si="100"/>
        <v>#REF!</v>
      </c>
      <c r="AQ320" s="14" t="e">
        <f t="shared" si="101"/>
        <v>#REF!</v>
      </c>
      <c r="AR320" s="11" t="e">
        <f t="shared" si="102"/>
        <v>#REF!</v>
      </c>
      <c r="AS320" s="14">
        <v>108</v>
      </c>
      <c r="AT320" s="9" t="e">
        <f t="shared" si="103"/>
        <v>#REF!</v>
      </c>
    </row>
    <row r="321" spans="1:46" ht="12.75">
      <c r="A321">
        <v>319</v>
      </c>
      <c r="B321" s="7" t="s">
        <v>656</v>
      </c>
      <c r="C321" s="7" t="s">
        <v>9</v>
      </c>
      <c r="D321" s="3" t="s">
        <v>657</v>
      </c>
      <c r="F321" s="16"/>
      <c r="G321" s="16"/>
      <c r="H321" s="16"/>
      <c r="I321" s="4">
        <f t="shared" si="85"/>
        <v>0</v>
      </c>
      <c r="J321" s="5">
        <f t="shared" si="86"/>
        <v>0</v>
      </c>
      <c r="K321" s="6"/>
      <c r="L321" s="28">
        <v>0</v>
      </c>
      <c r="M321" s="28">
        <v>0</v>
      </c>
      <c r="N321" s="28">
        <v>0</v>
      </c>
      <c r="O321" s="25">
        <v>0</v>
      </c>
      <c r="P321" s="22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>
        <f t="shared" si="87"/>
        <v>0</v>
      </c>
      <c r="AA321">
        <f t="shared" si="88"/>
        <v>0</v>
      </c>
      <c r="AB321" s="13">
        <f t="shared" si="105"/>
        <v>0</v>
      </c>
      <c r="AC321" s="13">
        <f t="shared" si="89"/>
        <v>0</v>
      </c>
      <c r="AD321" s="13">
        <f t="shared" si="90"/>
        <v>0</v>
      </c>
      <c r="AE321" s="9">
        <f t="shared" si="91"/>
        <v>0</v>
      </c>
      <c r="AF321" s="13">
        <f t="shared" si="92"/>
        <v>0</v>
      </c>
      <c r="AG321">
        <f t="shared" si="93"/>
        <v>0</v>
      </c>
      <c r="AH321" s="9">
        <f>ROUND(IF(K321=3%,$J$359*#REF!,0),0)</f>
        <v>0</v>
      </c>
      <c r="AI321" s="9">
        <f t="shared" si="94"/>
        <v>0</v>
      </c>
      <c r="AJ321" s="9">
        <f t="shared" si="95"/>
        <v>0</v>
      </c>
      <c r="AK321" s="9">
        <f t="shared" si="96"/>
        <v>0</v>
      </c>
      <c r="AL321" s="11">
        <f t="shared" si="97"/>
        <v>0</v>
      </c>
      <c r="AM321" s="9">
        <f>IF(K321=3%,ROUND($J$361*#REF!,0),0)</f>
        <v>0</v>
      </c>
      <c r="AN321" s="14">
        <f t="shared" si="98"/>
        <v>0</v>
      </c>
      <c r="AO321" s="14">
        <f t="shared" si="99"/>
        <v>0</v>
      </c>
      <c r="AP321" s="9">
        <f t="shared" si="100"/>
        <v>0</v>
      </c>
      <c r="AQ321" s="14">
        <f t="shared" si="101"/>
        <v>0</v>
      </c>
      <c r="AR321" s="11">
        <f t="shared" si="102"/>
        <v>0</v>
      </c>
      <c r="AS321" s="14">
        <v>0</v>
      </c>
      <c r="AT321" s="9">
        <f t="shared" si="103"/>
        <v>0</v>
      </c>
    </row>
    <row r="322" spans="1:46" ht="12.75">
      <c r="A322">
        <v>320</v>
      </c>
      <c r="B322" s="7" t="s">
        <v>658</v>
      </c>
      <c r="C322" s="7" t="s">
        <v>9</v>
      </c>
      <c r="D322" s="3" t="s">
        <v>659</v>
      </c>
      <c r="E322">
        <v>2006</v>
      </c>
      <c r="F322" s="17">
        <v>300062.83</v>
      </c>
      <c r="G322" s="17">
        <v>10797.29</v>
      </c>
      <c r="H322" s="17">
        <v>539.29</v>
      </c>
      <c r="I322" s="4">
        <f t="shared" si="85"/>
        <v>288726.25000000006</v>
      </c>
      <c r="J322" s="5">
        <f t="shared" si="86"/>
        <v>288726</v>
      </c>
      <c r="K322" s="6">
        <v>0.03</v>
      </c>
      <c r="L322" s="28">
        <v>77459</v>
      </c>
      <c r="M322" s="28">
        <v>40441</v>
      </c>
      <c r="N322" s="28">
        <v>23622</v>
      </c>
      <c r="O322" s="25">
        <v>141644</v>
      </c>
      <c r="P322" s="22">
        <v>0.4902</v>
      </c>
      <c r="Q322" s="9">
        <v>0</v>
      </c>
      <c r="R322" s="9">
        <v>0</v>
      </c>
      <c r="S322" s="9">
        <v>223738</v>
      </c>
      <c r="T322" s="9">
        <v>237714</v>
      </c>
      <c r="U322" s="9">
        <v>264570.92</v>
      </c>
      <c r="V322" s="9">
        <v>178251</v>
      </c>
      <c r="W322" s="9">
        <v>140007</v>
      </c>
      <c r="X322" s="9">
        <v>138252</v>
      </c>
      <c r="Y322" s="9">
        <v>141644</v>
      </c>
      <c r="Z322">
        <f t="shared" si="87"/>
        <v>26.83</v>
      </c>
      <c r="AA322" t="e">
        <f t="shared" si="88"/>
        <v>#REF!</v>
      </c>
      <c r="AB322" s="13">
        <f t="shared" si="105"/>
        <v>77458.71415</v>
      </c>
      <c r="AC322" s="13">
        <f t="shared" si="89"/>
        <v>77458.71415</v>
      </c>
      <c r="AD322" s="13">
        <f t="shared" si="90"/>
        <v>-0.28585000000020955</v>
      </c>
      <c r="AE322" s="9">
        <f t="shared" si="91"/>
        <v>77459</v>
      </c>
      <c r="AF322" s="13">
        <f t="shared" si="92"/>
        <v>0.28585000000020955</v>
      </c>
      <c r="AG322">
        <f t="shared" si="93"/>
        <v>26.83</v>
      </c>
      <c r="AH322" s="9" t="e">
        <f>ROUND(IF(K322=3%,$J$359*#REF!,0),0)</f>
        <v>#REF!</v>
      </c>
      <c r="AI322" s="9" t="e">
        <f t="shared" si="94"/>
        <v>#REF!</v>
      </c>
      <c r="AJ322" s="9" t="e">
        <f t="shared" si="95"/>
        <v>#REF!</v>
      </c>
      <c r="AK322" s="9" t="e">
        <f t="shared" si="96"/>
        <v>#REF!</v>
      </c>
      <c r="AL322" s="11" t="e">
        <f t="shared" si="97"/>
        <v>#REF!</v>
      </c>
      <c r="AM322" s="9" t="e">
        <f>IF(K322=3%,ROUND($J$361*#REF!,0),0)</f>
        <v>#REF!</v>
      </c>
      <c r="AN322" s="14" t="e">
        <f t="shared" si="98"/>
        <v>#REF!</v>
      </c>
      <c r="AO322" s="14" t="e">
        <f t="shared" si="99"/>
        <v>#REF!</v>
      </c>
      <c r="AP322" s="9" t="e">
        <f t="shared" si="100"/>
        <v>#REF!</v>
      </c>
      <c r="AQ322" s="14" t="e">
        <f t="shared" si="101"/>
        <v>#REF!</v>
      </c>
      <c r="AR322" s="11" t="e">
        <f t="shared" si="102"/>
        <v>#REF!</v>
      </c>
      <c r="AS322" s="14">
        <v>122</v>
      </c>
      <c r="AT322" s="9" t="e">
        <f t="shared" si="103"/>
        <v>#REF!</v>
      </c>
    </row>
    <row r="323" spans="1:46" ht="12.75">
      <c r="A323">
        <v>321</v>
      </c>
      <c r="B323" s="7" t="s">
        <v>660</v>
      </c>
      <c r="C323" s="7" t="s">
        <v>9</v>
      </c>
      <c r="D323" s="3" t="s">
        <v>661</v>
      </c>
      <c r="E323">
        <v>2008</v>
      </c>
      <c r="F323" s="17">
        <v>171140.45</v>
      </c>
      <c r="G323" s="17">
        <v>2168.73</v>
      </c>
      <c r="H323" s="17">
        <v>7.54</v>
      </c>
      <c r="I323" s="4">
        <f aca="true" t="shared" si="106" ref="I323:I353">F323-G323-H323</f>
        <v>168964.18</v>
      </c>
      <c r="J323" s="5">
        <f aca="true" t="shared" si="107" ref="J323:J353">ROUND(I323,0)</f>
        <v>168964</v>
      </c>
      <c r="K323" s="6">
        <v>0.02</v>
      </c>
      <c r="L323" s="28">
        <v>45329</v>
      </c>
      <c r="M323" s="28">
        <v>0</v>
      </c>
      <c r="N323" s="28">
        <v>0</v>
      </c>
      <c r="O323" s="25">
        <v>45340</v>
      </c>
      <c r="P323" s="22">
        <v>0.2683</v>
      </c>
      <c r="Q323" s="9">
        <v>0</v>
      </c>
      <c r="R323" s="9">
        <v>0</v>
      </c>
      <c r="S323" s="9">
        <v>0</v>
      </c>
      <c r="T323" s="9">
        <v>0</v>
      </c>
      <c r="U323" s="9">
        <v>107863</v>
      </c>
      <c r="V323" s="9">
        <v>57110</v>
      </c>
      <c r="W323" s="9">
        <v>44529</v>
      </c>
      <c r="X323" s="9">
        <v>43684</v>
      </c>
      <c r="Y323" s="9">
        <v>45340</v>
      </c>
      <c r="Z323">
        <f aca="true" t="shared" si="108" ref="Z323:Z353">AG323</f>
        <v>26.83</v>
      </c>
      <c r="AA323">
        <f aca="true" t="shared" si="109" ref="AA323:AA353">AR323</f>
        <v>26.83</v>
      </c>
      <c r="AB323" s="13">
        <f t="shared" si="105"/>
        <v>45329.25395</v>
      </c>
      <c r="AC323" s="13">
        <f aca="true" t="shared" si="110" ref="AC323:AC353">ROUND(($J$357/$J$355)*J323,5)</f>
        <v>45329.25395</v>
      </c>
      <c r="AD323" s="13">
        <f aca="true" t="shared" si="111" ref="AD323:AD353">AC323-AE323</f>
        <v>0.25394999999844003</v>
      </c>
      <c r="AE323" s="9">
        <f aca="true" t="shared" si="112" ref="AE323:AE353">ROUND(AB323,0)</f>
        <v>45329</v>
      </c>
      <c r="AF323" s="13">
        <f aca="true" t="shared" si="113" ref="AF323:AF353">AE323-AB323</f>
        <v>-0.25394999999844003</v>
      </c>
      <c r="AG323">
        <f aca="true" t="shared" si="114" ref="AG323:AG353">IF(AE323&gt;0,ROUND((AE323/J323)*100,2),0)</f>
        <v>26.83</v>
      </c>
      <c r="AH323" s="9">
        <f>ROUND(IF(K323=3%,$J$359*#REF!,0),0)</f>
        <v>0</v>
      </c>
      <c r="AI323" s="9">
        <f aca="true" t="shared" si="115" ref="AI323:AI353">AH323+AE323</f>
        <v>45329</v>
      </c>
      <c r="AJ323" s="9">
        <f aca="true" t="shared" si="116" ref="AJ323:AJ353">IF(AI323&gt;J323,J323-AE323,AH323)</f>
        <v>0</v>
      </c>
      <c r="AK323" s="9">
        <f aca="true" t="shared" si="117" ref="AK323:AK353">AE323+AJ323</f>
        <v>45329</v>
      </c>
      <c r="AL323" s="11">
        <f aca="true" t="shared" si="118" ref="AL323:AL353">IF(J323&gt;0,ROUND(AK323/J323*100,2),0)</f>
        <v>26.83</v>
      </c>
      <c r="AM323" s="9">
        <f>IF(K323=3%,ROUND($J$361*#REF!,0),0)</f>
        <v>0</v>
      </c>
      <c r="AN323" s="14">
        <f aca="true" t="shared" si="119" ref="AN323:AN353">AK323+AM323</f>
        <v>45329</v>
      </c>
      <c r="AO323" s="14">
        <f aca="true" t="shared" si="120" ref="AO323:AO353">IF(AN323&gt;J323,J323-AK323,AM323)</f>
        <v>0</v>
      </c>
      <c r="AP323" s="9">
        <f aca="true" t="shared" si="121" ref="AP323:AP353">AK323+AO323</f>
        <v>45329</v>
      </c>
      <c r="AQ323" s="14">
        <f aca="true" t="shared" si="122" ref="AQ323:AQ353">IF(AP323&gt;J323,1,0)</f>
        <v>0</v>
      </c>
      <c r="AR323" s="11">
        <f aca="true" t="shared" si="123" ref="AR323:AR353">IF(AP323&gt;0,ROUND(AP323/J323*100,2),0)</f>
        <v>26.83</v>
      </c>
      <c r="AS323" s="14">
        <v>11</v>
      </c>
      <c r="AT323" s="9">
        <f t="shared" si="103"/>
        <v>45340</v>
      </c>
    </row>
    <row r="324" spans="1:46" ht="12.75">
      <c r="A324">
        <v>322</v>
      </c>
      <c r="B324" s="7" t="s">
        <v>662</v>
      </c>
      <c r="C324" s="7" t="s">
        <v>9</v>
      </c>
      <c r="D324" s="3" t="s">
        <v>663</v>
      </c>
      <c r="E324">
        <v>2009</v>
      </c>
      <c r="F324" s="17">
        <v>133359.36</v>
      </c>
      <c r="G324" s="17">
        <v>1561.87</v>
      </c>
      <c r="H324" s="17">
        <v>262.9</v>
      </c>
      <c r="I324" s="4">
        <f t="shared" si="106"/>
        <v>131534.59</v>
      </c>
      <c r="J324" s="5">
        <f t="shared" si="107"/>
        <v>131535</v>
      </c>
      <c r="K324" s="6">
        <v>0.01</v>
      </c>
      <c r="L324" s="28">
        <v>35288</v>
      </c>
      <c r="M324" s="28">
        <v>0</v>
      </c>
      <c r="N324" s="28">
        <v>0</v>
      </c>
      <c r="O324" s="25">
        <v>35296</v>
      </c>
      <c r="P324" s="22">
        <v>0.2683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40786</v>
      </c>
      <c r="W324" s="9">
        <v>33453</v>
      </c>
      <c r="X324" s="9">
        <v>34183</v>
      </c>
      <c r="Y324" s="9">
        <v>35296</v>
      </c>
      <c r="Z324">
        <f t="shared" si="108"/>
        <v>26.83</v>
      </c>
      <c r="AA324">
        <f t="shared" si="109"/>
        <v>26.83</v>
      </c>
      <c r="AB324" s="13">
        <f t="shared" si="105"/>
        <v>35287.89221</v>
      </c>
      <c r="AC324" s="13">
        <f t="shared" si="110"/>
        <v>35287.89221</v>
      </c>
      <c r="AD324" s="13">
        <f t="shared" si="111"/>
        <v>-0.10779000000184169</v>
      </c>
      <c r="AE324" s="9">
        <f t="shared" si="112"/>
        <v>35288</v>
      </c>
      <c r="AF324" s="13">
        <f t="shared" si="113"/>
        <v>0.10779000000184169</v>
      </c>
      <c r="AG324">
        <f t="shared" si="114"/>
        <v>26.83</v>
      </c>
      <c r="AH324" s="9">
        <f>ROUND(IF(K324=3%,$J$359*#REF!,0),0)</f>
        <v>0</v>
      </c>
      <c r="AI324" s="9">
        <f t="shared" si="115"/>
        <v>35288</v>
      </c>
      <c r="AJ324" s="9">
        <f t="shared" si="116"/>
        <v>0</v>
      </c>
      <c r="AK324" s="9">
        <f t="shared" si="117"/>
        <v>35288</v>
      </c>
      <c r="AL324" s="11">
        <f t="shared" si="118"/>
        <v>26.83</v>
      </c>
      <c r="AM324" s="9">
        <f>IF(K324=3%,ROUND($J$361*#REF!,0),0)</f>
        <v>0</v>
      </c>
      <c r="AN324" s="14">
        <f t="shared" si="119"/>
        <v>35288</v>
      </c>
      <c r="AO324" s="14">
        <f t="shared" si="120"/>
        <v>0</v>
      </c>
      <c r="AP324" s="9">
        <f t="shared" si="121"/>
        <v>35288</v>
      </c>
      <c r="AQ324" s="14">
        <f t="shared" si="122"/>
        <v>0</v>
      </c>
      <c r="AR324" s="11">
        <f t="shared" si="123"/>
        <v>26.83</v>
      </c>
      <c r="AS324" s="14">
        <v>8</v>
      </c>
      <c r="AT324" s="9">
        <f aca="true" t="shared" si="124" ref="AT324:AT353">AP324+AS324</f>
        <v>35296</v>
      </c>
    </row>
    <row r="325" spans="1:46" ht="12.75">
      <c r="A325">
        <v>323</v>
      </c>
      <c r="B325" s="7" t="s">
        <v>664</v>
      </c>
      <c r="C325" s="7" t="s">
        <v>9</v>
      </c>
      <c r="D325" s="3" t="s">
        <v>665</v>
      </c>
      <c r="F325" s="16"/>
      <c r="G325" s="16"/>
      <c r="H325" s="16"/>
      <c r="I325" s="4">
        <f t="shared" si="106"/>
        <v>0</v>
      </c>
      <c r="J325" s="5">
        <f t="shared" si="107"/>
        <v>0</v>
      </c>
      <c r="K325" s="6"/>
      <c r="L325" s="28">
        <v>0</v>
      </c>
      <c r="M325" s="28">
        <v>0</v>
      </c>
      <c r="N325" s="28">
        <v>0</v>
      </c>
      <c r="O325" s="25">
        <v>0</v>
      </c>
      <c r="P325" s="22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>
        <f t="shared" si="108"/>
        <v>0</v>
      </c>
      <c r="AA325">
        <f t="shared" si="109"/>
        <v>0</v>
      </c>
      <c r="AB325" s="13">
        <f t="shared" si="105"/>
        <v>0</v>
      </c>
      <c r="AC325" s="13">
        <f t="shared" si="110"/>
        <v>0</v>
      </c>
      <c r="AD325" s="13">
        <f t="shared" si="111"/>
        <v>0</v>
      </c>
      <c r="AE325" s="9">
        <f t="shared" si="112"/>
        <v>0</v>
      </c>
      <c r="AF325" s="13">
        <f t="shared" si="113"/>
        <v>0</v>
      </c>
      <c r="AG325">
        <f t="shared" si="114"/>
        <v>0</v>
      </c>
      <c r="AH325" s="9">
        <f>ROUND(IF(K325=3%,$J$359*#REF!,0),0)</f>
        <v>0</v>
      </c>
      <c r="AI325" s="9">
        <f t="shared" si="115"/>
        <v>0</v>
      </c>
      <c r="AJ325" s="9">
        <f t="shared" si="116"/>
        <v>0</v>
      </c>
      <c r="AK325" s="9">
        <f t="shared" si="117"/>
        <v>0</v>
      </c>
      <c r="AL325" s="11">
        <f t="shared" si="118"/>
        <v>0</v>
      </c>
      <c r="AM325" s="9">
        <f>IF(K325=3%,ROUND($J$361*#REF!,0),0)</f>
        <v>0</v>
      </c>
      <c r="AN325" s="14">
        <f t="shared" si="119"/>
        <v>0</v>
      </c>
      <c r="AO325" s="14">
        <f t="shared" si="120"/>
        <v>0</v>
      </c>
      <c r="AP325" s="9">
        <f t="shared" si="121"/>
        <v>0</v>
      </c>
      <c r="AQ325" s="14">
        <f t="shared" si="122"/>
        <v>0</v>
      </c>
      <c r="AR325" s="11">
        <f t="shared" si="123"/>
        <v>0</v>
      </c>
      <c r="AS325" s="14">
        <v>0</v>
      </c>
      <c r="AT325" s="9">
        <f t="shared" si="124"/>
        <v>0</v>
      </c>
    </row>
    <row r="326" spans="1:46" ht="12.75">
      <c r="A326">
        <v>324</v>
      </c>
      <c r="B326" s="7" t="s">
        <v>666</v>
      </c>
      <c r="C326" s="7" t="s">
        <v>9</v>
      </c>
      <c r="D326" s="3" t="s">
        <v>667</v>
      </c>
      <c r="E326">
        <v>2007</v>
      </c>
      <c r="F326" s="17">
        <v>244310</v>
      </c>
      <c r="G326" s="17">
        <v>3177.44</v>
      </c>
      <c r="H326" s="17">
        <v>50.64</v>
      </c>
      <c r="I326" s="4">
        <f t="shared" si="106"/>
        <v>241081.91999999998</v>
      </c>
      <c r="J326" s="5">
        <f t="shared" si="107"/>
        <v>241082</v>
      </c>
      <c r="K326" s="6">
        <v>0.03</v>
      </c>
      <c r="L326" s="28">
        <v>64677</v>
      </c>
      <c r="M326" s="28">
        <v>40441</v>
      </c>
      <c r="N326" s="28">
        <v>23622</v>
      </c>
      <c r="O326" s="25">
        <v>128859</v>
      </c>
      <c r="P326" s="22">
        <v>0.534</v>
      </c>
      <c r="Q326" s="9">
        <v>0</v>
      </c>
      <c r="R326" s="9">
        <v>0</v>
      </c>
      <c r="S326" s="9">
        <v>0</v>
      </c>
      <c r="T326" s="9">
        <v>211064</v>
      </c>
      <c r="U326" s="9">
        <v>218618.37</v>
      </c>
      <c r="V326" s="9">
        <v>157651</v>
      </c>
      <c r="W326" s="9">
        <v>124342</v>
      </c>
      <c r="X326" s="9">
        <v>124485</v>
      </c>
      <c r="Y326" s="9">
        <v>128859</v>
      </c>
      <c r="Z326">
        <f t="shared" si="108"/>
        <v>26.83</v>
      </c>
      <c r="AA326" t="e">
        <f t="shared" si="109"/>
        <v>#REF!</v>
      </c>
      <c r="AB326" s="13">
        <f t="shared" si="105"/>
        <v>64676.89686</v>
      </c>
      <c r="AC326" s="13">
        <f t="shared" si="110"/>
        <v>64676.89686</v>
      </c>
      <c r="AD326" s="13">
        <f t="shared" si="111"/>
        <v>-0.10313999999925727</v>
      </c>
      <c r="AE326" s="9">
        <f t="shared" si="112"/>
        <v>64677</v>
      </c>
      <c r="AF326" s="13">
        <f t="shared" si="113"/>
        <v>0.10313999999925727</v>
      </c>
      <c r="AG326">
        <f t="shared" si="114"/>
        <v>26.83</v>
      </c>
      <c r="AH326" s="9" t="e">
        <f>ROUND(IF(K326=3%,$J$359*#REF!,0),0)</f>
        <v>#REF!</v>
      </c>
      <c r="AI326" s="9" t="e">
        <f t="shared" si="115"/>
        <v>#REF!</v>
      </c>
      <c r="AJ326" s="9" t="e">
        <f t="shared" si="116"/>
        <v>#REF!</v>
      </c>
      <c r="AK326" s="9" t="e">
        <f t="shared" si="117"/>
        <v>#REF!</v>
      </c>
      <c r="AL326" s="11" t="e">
        <f t="shared" si="118"/>
        <v>#REF!</v>
      </c>
      <c r="AM326" s="9" t="e">
        <f>IF(K326=3%,ROUND($J$361*#REF!,0),0)</f>
        <v>#REF!</v>
      </c>
      <c r="AN326" s="14" t="e">
        <f t="shared" si="119"/>
        <v>#REF!</v>
      </c>
      <c r="AO326" s="14" t="e">
        <f t="shared" si="120"/>
        <v>#REF!</v>
      </c>
      <c r="AP326" s="9" t="e">
        <f t="shared" si="121"/>
        <v>#REF!</v>
      </c>
      <c r="AQ326" s="14" t="e">
        <f t="shared" si="122"/>
        <v>#REF!</v>
      </c>
      <c r="AR326" s="11" t="e">
        <f t="shared" si="123"/>
        <v>#REF!</v>
      </c>
      <c r="AS326" s="14">
        <v>119</v>
      </c>
      <c r="AT326" s="9" t="e">
        <f t="shared" si="124"/>
        <v>#REF!</v>
      </c>
    </row>
    <row r="327" spans="1:46" ht="12.75">
      <c r="A327">
        <v>325</v>
      </c>
      <c r="B327" s="7" t="s">
        <v>668</v>
      </c>
      <c r="C327" s="7" t="s">
        <v>9</v>
      </c>
      <c r="D327" s="3" t="s">
        <v>669</v>
      </c>
      <c r="E327">
        <v>2010</v>
      </c>
      <c r="F327" s="17">
        <v>402094.22</v>
      </c>
      <c r="G327" s="17">
        <v>3715.57</v>
      </c>
      <c r="H327" s="17">
        <v>1143.53</v>
      </c>
      <c r="I327" s="4">
        <f t="shared" si="106"/>
        <v>397235.11999999994</v>
      </c>
      <c r="J327" s="5">
        <f t="shared" si="107"/>
        <v>397235</v>
      </c>
      <c r="K327" s="6">
        <v>0.01</v>
      </c>
      <c r="L327" s="28">
        <v>106569</v>
      </c>
      <c r="M327" s="28">
        <v>0</v>
      </c>
      <c r="N327" s="28">
        <v>0</v>
      </c>
      <c r="O327" s="25">
        <v>106594</v>
      </c>
      <c r="P327" s="22">
        <v>0.2683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78983</v>
      </c>
      <c r="X327" s="9">
        <v>104620</v>
      </c>
      <c r="Y327" s="9">
        <v>106594</v>
      </c>
      <c r="Z327">
        <f t="shared" si="108"/>
        <v>26.83</v>
      </c>
      <c r="AA327">
        <f t="shared" si="109"/>
        <v>26.83</v>
      </c>
      <c r="AB327" s="13">
        <f t="shared" si="105"/>
        <v>106569.24667</v>
      </c>
      <c r="AC327" s="13">
        <f t="shared" si="110"/>
        <v>106569.24667</v>
      </c>
      <c r="AD327" s="13">
        <f t="shared" si="111"/>
        <v>0.2466699999931734</v>
      </c>
      <c r="AE327" s="9">
        <f t="shared" si="112"/>
        <v>106569</v>
      </c>
      <c r="AF327" s="13">
        <f t="shared" si="113"/>
        <v>-0.2466699999931734</v>
      </c>
      <c r="AG327">
        <f t="shared" si="114"/>
        <v>26.83</v>
      </c>
      <c r="AH327" s="9">
        <f>ROUND(IF(K327=3%,$J$359*#REF!,0),0)</f>
        <v>0</v>
      </c>
      <c r="AI327" s="9">
        <f t="shared" si="115"/>
        <v>106569</v>
      </c>
      <c r="AJ327" s="9">
        <f t="shared" si="116"/>
        <v>0</v>
      </c>
      <c r="AK327" s="9">
        <f t="shared" si="117"/>
        <v>106569</v>
      </c>
      <c r="AL327" s="11">
        <f t="shared" si="118"/>
        <v>26.83</v>
      </c>
      <c r="AM327" s="9">
        <f>IF(K327=3%,ROUND($J$361*#REF!,0),0)</f>
        <v>0</v>
      </c>
      <c r="AN327" s="14">
        <f t="shared" si="119"/>
        <v>106569</v>
      </c>
      <c r="AO327" s="14">
        <f t="shared" si="120"/>
        <v>0</v>
      </c>
      <c r="AP327" s="9">
        <f t="shared" si="121"/>
        <v>106569</v>
      </c>
      <c r="AQ327" s="14">
        <f t="shared" si="122"/>
        <v>0</v>
      </c>
      <c r="AR327" s="11">
        <f t="shared" si="123"/>
        <v>26.83</v>
      </c>
      <c r="AS327" s="14">
        <v>25</v>
      </c>
      <c r="AT327" s="9">
        <f t="shared" si="124"/>
        <v>106594</v>
      </c>
    </row>
    <row r="328" spans="1:46" ht="12.75">
      <c r="A328">
        <v>326</v>
      </c>
      <c r="B328" s="7" t="s">
        <v>670</v>
      </c>
      <c r="C328" s="7" t="s">
        <v>9</v>
      </c>
      <c r="D328" s="3" t="s">
        <v>671</v>
      </c>
      <c r="F328" s="16"/>
      <c r="G328" s="16"/>
      <c r="H328" s="16"/>
      <c r="I328" s="4">
        <f t="shared" si="106"/>
        <v>0</v>
      </c>
      <c r="J328" s="5">
        <f t="shared" si="107"/>
        <v>0</v>
      </c>
      <c r="K328" s="6"/>
      <c r="L328" s="28">
        <v>0</v>
      </c>
      <c r="M328" s="28">
        <v>0</v>
      </c>
      <c r="N328" s="28">
        <v>0</v>
      </c>
      <c r="O328" s="25">
        <v>0</v>
      </c>
      <c r="P328" s="22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>
        <f t="shared" si="108"/>
        <v>0</v>
      </c>
      <c r="AA328">
        <f t="shared" si="109"/>
        <v>0</v>
      </c>
      <c r="AB328" s="13">
        <f t="shared" si="105"/>
        <v>0</v>
      </c>
      <c r="AC328" s="13">
        <f t="shared" si="110"/>
        <v>0</v>
      </c>
      <c r="AD328" s="13">
        <f t="shared" si="111"/>
        <v>0</v>
      </c>
      <c r="AE328" s="9">
        <f t="shared" si="112"/>
        <v>0</v>
      </c>
      <c r="AF328" s="13">
        <f t="shared" si="113"/>
        <v>0</v>
      </c>
      <c r="AG328">
        <f t="shared" si="114"/>
        <v>0</v>
      </c>
      <c r="AH328" s="9">
        <f>ROUND(IF(K328=3%,$J$359*#REF!,0),0)</f>
        <v>0</v>
      </c>
      <c r="AI328" s="9">
        <f t="shared" si="115"/>
        <v>0</v>
      </c>
      <c r="AJ328" s="9">
        <f t="shared" si="116"/>
        <v>0</v>
      </c>
      <c r="AK328" s="9">
        <f t="shared" si="117"/>
        <v>0</v>
      </c>
      <c r="AL328" s="11">
        <f t="shared" si="118"/>
        <v>0</v>
      </c>
      <c r="AM328" s="9">
        <f>IF(K328=3%,ROUND($J$361*#REF!,0),0)</f>
        <v>0</v>
      </c>
      <c r="AN328" s="14">
        <f t="shared" si="119"/>
        <v>0</v>
      </c>
      <c r="AO328" s="14">
        <f t="shared" si="120"/>
        <v>0</v>
      </c>
      <c r="AP328" s="9">
        <f t="shared" si="121"/>
        <v>0</v>
      </c>
      <c r="AQ328" s="14">
        <f t="shared" si="122"/>
        <v>0</v>
      </c>
      <c r="AR328" s="11">
        <f t="shared" si="123"/>
        <v>0</v>
      </c>
      <c r="AS328" s="14">
        <v>0</v>
      </c>
      <c r="AT328" s="9">
        <f t="shared" si="124"/>
        <v>0</v>
      </c>
    </row>
    <row r="329" spans="1:46" ht="12.75">
      <c r="A329">
        <v>327</v>
      </c>
      <c r="B329" s="7" t="s">
        <v>672</v>
      </c>
      <c r="C329" s="7" t="s">
        <v>9</v>
      </c>
      <c r="D329" s="3" t="s">
        <v>673</v>
      </c>
      <c r="E329">
        <v>2006</v>
      </c>
      <c r="F329" s="17">
        <v>316984.24</v>
      </c>
      <c r="G329" s="17">
        <v>634.8</v>
      </c>
      <c r="H329" s="17">
        <v>0</v>
      </c>
      <c r="I329" s="4">
        <f t="shared" si="106"/>
        <v>316349.44</v>
      </c>
      <c r="J329" s="5">
        <f t="shared" si="107"/>
        <v>316349</v>
      </c>
      <c r="K329" s="6">
        <v>0.03</v>
      </c>
      <c r="L329" s="28">
        <v>84869</v>
      </c>
      <c r="M329" s="28">
        <v>32353</v>
      </c>
      <c r="N329" s="28">
        <v>18898</v>
      </c>
      <c r="O329" s="25">
        <v>136222</v>
      </c>
      <c r="P329" s="22">
        <v>0.4303</v>
      </c>
      <c r="Q329" s="9">
        <v>0</v>
      </c>
      <c r="R329" s="9">
        <v>0</v>
      </c>
      <c r="S329" s="9">
        <v>282544</v>
      </c>
      <c r="T329" s="9">
        <v>289224</v>
      </c>
      <c r="U329" s="9">
        <v>277486</v>
      </c>
      <c r="V329" s="9">
        <v>165984</v>
      </c>
      <c r="W329" s="9">
        <v>132306</v>
      </c>
      <c r="X329" s="9">
        <v>131782</v>
      </c>
      <c r="Y329" s="9">
        <v>136222</v>
      </c>
      <c r="Z329">
        <f t="shared" si="108"/>
        <v>26.83</v>
      </c>
      <c r="AA329" t="e">
        <f t="shared" si="109"/>
        <v>#REF!</v>
      </c>
      <c r="AB329" s="13">
        <f t="shared" si="105"/>
        <v>84869.34589</v>
      </c>
      <c r="AC329" s="13">
        <f t="shared" si="110"/>
        <v>84869.34589</v>
      </c>
      <c r="AD329" s="13">
        <f t="shared" si="111"/>
        <v>0.34588999999687076</v>
      </c>
      <c r="AE329" s="9">
        <f t="shared" si="112"/>
        <v>84869</v>
      </c>
      <c r="AF329" s="13">
        <f t="shared" si="113"/>
        <v>-0.34588999999687076</v>
      </c>
      <c r="AG329">
        <f t="shared" si="114"/>
        <v>26.83</v>
      </c>
      <c r="AH329" s="9" t="e">
        <f>ROUND(IF(K329=3%,$J$359*#REF!,0),0)</f>
        <v>#REF!</v>
      </c>
      <c r="AI329" s="9" t="e">
        <f t="shared" si="115"/>
        <v>#REF!</v>
      </c>
      <c r="AJ329" s="9" t="e">
        <f t="shared" si="116"/>
        <v>#REF!</v>
      </c>
      <c r="AK329" s="9" t="e">
        <f t="shared" si="117"/>
        <v>#REF!</v>
      </c>
      <c r="AL329" s="11" t="e">
        <f t="shared" si="118"/>
        <v>#REF!</v>
      </c>
      <c r="AM329" s="9" t="e">
        <f>IF(K329=3%,ROUND($J$361*#REF!,0),0)</f>
        <v>#REF!</v>
      </c>
      <c r="AN329" s="14" t="e">
        <f t="shared" si="119"/>
        <v>#REF!</v>
      </c>
      <c r="AO329" s="14" t="e">
        <f t="shared" si="120"/>
        <v>#REF!</v>
      </c>
      <c r="AP329" s="9" t="e">
        <f t="shared" si="121"/>
        <v>#REF!</v>
      </c>
      <c r="AQ329" s="14" t="e">
        <f t="shared" si="122"/>
        <v>#REF!</v>
      </c>
      <c r="AR329" s="11" t="e">
        <f t="shared" si="123"/>
        <v>#REF!</v>
      </c>
      <c r="AS329" s="14">
        <v>102</v>
      </c>
      <c r="AT329" s="9" t="e">
        <f t="shared" si="124"/>
        <v>#REF!</v>
      </c>
    </row>
    <row r="330" spans="1:46" ht="12.75">
      <c r="A330">
        <v>328</v>
      </c>
      <c r="B330" s="7" t="s">
        <v>674</v>
      </c>
      <c r="C330" s="7" t="s">
        <v>9</v>
      </c>
      <c r="D330" s="3" t="s">
        <v>675</v>
      </c>
      <c r="F330" s="16"/>
      <c r="G330" s="16"/>
      <c r="H330" s="16"/>
      <c r="I330" s="4">
        <f t="shared" si="106"/>
        <v>0</v>
      </c>
      <c r="J330" s="5">
        <f t="shared" si="107"/>
        <v>0</v>
      </c>
      <c r="K330" s="6"/>
      <c r="L330" s="28">
        <v>0</v>
      </c>
      <c r="M330" s="28">
        <v>0</v>
      </c>
      <c r="N330" s="28">
        <v>0</v>
      </c>
      <c r="O330" s="25">
        <v>0</v>
      </c>
      <c r="P330" s="22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>
        <f t="shared" si="108"/>
        <v>0</v>
      </c>
      <c r="AA330">
        <f t="shared" si="109"/>
        <v>0</v>
      </c>
      <c r="AB330" s="13">
        <f aca="true" t="shared" si="125" ref="AB330:AB337">ROUND(($J$357/$J$355)*J330,5)</f>
        <v>0</v>
      </c>
      <c r="AC330" s="13">
        <f t="shared" si="110"/>
        <v>0</v>
      </c>
      <c r="AD330" s="13">
        <f t="shared" si="111"/>
        <v>0</v>
      </c>
      <c r="AE330" s="9">
        <f t="shared" si="112"/>
        <v>0</v>
      </c>
      <c r="AF330" s="13">
        <f t="shared" si="113"/>
        <v>0</v>
      </c>
      <c r="AG330">
        <f t="shared" si="114"/>
        <v>0</v>
      </c>
      <c r="AH330" s="9">
        <f>ROUND(IF(K330=3%,$J$359*#REF!,0),0)</f>
        <v>0</v>
      </c>
      <c r="AI330" s="9">
        <f t="shared" si="115"/>
        <v>0</v>
      </c>
      <c r="AJ330" s="9">
        <f t="shared" si="116"/>
        <v>0</v>
      </c>
      <c r="AK330" s="9">
        <f t="shared" si="117"/>
        <v>0</v>
      </c>
      <c r="AL330" s="11">
        <f t="shared" si="118"/>
        <v>0</v>
      </c>
      <c r="AM330" s="9">
        <f>IF(K330=3%,ROUND($J$361*#REF!,0),0)</f>
        <v>0</v>
      </c>
      <c r="AN330" s="14">
        <f t="shared" si="119"/>
        <v>0</v>
      </c>
      <c r="AO330" s="14">
        <f t="shared" si="120"/>
        <v>0</v>
      </c>
      <c r="AP330" s="9">
        <f t="shared" si="121"/>
        <v>0</v>
      </c>
      <c r="AQ330" s="14">
        <f t="shared" si="122"/>
        <v>0</v>
      </c>
      <c r="AR330" s="11">
        <f t="shared" si="123"/>
        <v>0</v>
      </c>
      <c r="AS330" s="14">
        <v>0</v>
      </c>
      <c r="AT330" s="9">
        <f t="shared" si="124"/>
        <v>0</v>
      </c>
    </row>
    <row r="331" spans="1:46" ht="12.75">
      <c r="A331">
        <v>329</v>
      </c>
      <c r="B331" s="7" t="s">
        <v>121</v>
      </c>
      <c r="C331" s="7" t="s">
        <v>9</v>
      </c>
      <c r="D331" s="3" t="s">
        <v>122</v>
      </c>
      <c r="E331">
        <v>2004</v>
      </c>
      <c r="F331" s="17">
        <v>376273.92</v>
      </c>
      <c r="G331" s="17">
        <v>2761.1</v>
      </c>
      <c r="H331" s="17">
        <v>73.19</v>
      </c>
      <c r="I331" s="4">
        <f t="shared" si="106"/>
        <v>373439.63</v>
      </c>
      <c r="J331" s="5">
        <f t="shared" si="107"/>
        <v>373440</v>
      </c>
      <c r="K331" s="6">
        <v>0.01</v>
      </c>
      <c r="L331" s="28">
        <v>100186</v>
      </c>
      <c r="M331" s="28">
        <v>0</v>
      </c>
      <c r="N331" s="28">
        <v>0</v>
      </c>
      <c r="O331" s="25">
        <v>100208</v>
      </c>
      <c r="P331" s="22">
        <v>0.2683</v>
      </c>
      <c r="Q331" s="9">
        <v>224236</v>
      </c>
      <c r="R331" s="9">
        <v>241365</v>
      </c>
      <c r="S331" s="9">
        <v>276378</v>
      </c>
      <c r="T331" s="9">
        <v>308891</v>
      </c>
      <c r="U331" s="9">
        <v>218051</v>
      </c>
      <c r="V331" s="9">
        <v>116528</v>
      </c>
      <c r="W331" s="9">
        <v>94335</v>
      </c>
      <c r="X331" s="9">
        <v>93961</v>
      </c>
      <c r="Y331" s="9">
        <v>100208</v>
      </c>
      <c r="Z331">
        <f t="shared" si="108"/>
        <v>26.83</v>
      </c>
      <c r="AA331">
        <f t="shared" si="109"/>
        <v>26.83</v>
      </c>
      <c r="AB331" s="13">
        <f t="shared" si="125"/>
        <v>100185.58152</v>
      </c>
      <c r="AC331" s="13">
        <f t="shared" si="110"/>
        <v>100185.58152</v>
      </c>
      <c r="AD331" s="13">
        <f t="shared" si="111"/>
        <v>-0.41847999999299645</v>
      </c>
      <c r="AE331" s="9">
        <f t="shared" si="112"/>
        <v>100186</v>
      </c>
      <c r="AF331" s="13">
        <f t="shared" si="113"/>
        <v>0.41847999999299645</v>
      </c>
      <c r="AG331">
        <f t="shared" si="114"/>
        <v>26.83</v>
      </c>
      <c r="AH331" s="9">
        <f>ROUND(IF(K331=3%,$J$359*#REF!,0),0)</f>
        <v>0</v>
      </c>
      <c r="AI331" s="9">
        <f t="shared" si="115"/>
        <v>100186</v>
      </c>
      <c r="AJ331" s="9">
        <f t="shared" si="116"/>
        <v>0</v>
      </c>
      <c r="AK331" s="9">
        <f t="shared" si="117"/>
        <v>100186</v>
      </c>
      <c r="AL331" s="11">
        <f t="shared" si="118"/>
        <v>26.83</v>
      </c>
      <c r="AM331" s="9">
        <f>IF(K331=3%,ROUND($J$361*#REF!,0),0)</f>
        <v>0</v>
      </c>
      <c r="AN331" s="14">
        <f t="shared" si="119"/>
        <v>100186</v>
      </c>
      <c r="AO331" s="14">
        <f t="shared" si="120"/>
        <v>0</v>
      </c>
      <c r="AP331" s="9">
        <f t="shared" si="121"/>
        <v>100186</v>
      </c>
      <c r="AQ331" s="14">
        <f t="shared" si="122"/>
        <v>0</v>
      </c>
      <c r="AR331" s="11">
        <f t="shared" si="123"/>
        <v>26.83</v>
      </c>
      <c r="AS331" s="14">
        <v>22</v>
      </c>
      <c r="AT331" s="9">
        <f t="shared" si="124"/>
        <v>100208</v>
      </c>
    </row>
    <row r="332" spans="1:46" ht="12.75">
      <c r="A332">
        <v>330</v>
      </c>
      <c r="B332" s="7" t="s">
        <v>123</v>
      </c>
      <c r="C332" s="7" t="s">
        <v>9</v>
      </c>
      <c r="D332" s="3" t="s">
        <v>124</v>
      </c>
      <c r="E332">
        <v>2002</v>
      </c>
      <c r="F332" s="17">
        <v>1379564.03</v>
      </c>
      <c r="G332" s="17">
        <v>23241.16</v>
      </c>
      <c r="H332" s="17">
        <v>0</v>
      </c>
      <c r="I332" s="4">
        <f t="shared" si="106"/>
        <v>1356322.87</v>
      </c>
      <c r="J332" s="5">
        <f t="shared" si="107"/>
        <v>1356323</v>
      </c>
      <c r="K332" s="6">
        <v>0.03</v>
      </c>
      <c r="L332" s="28">
        <v>363871</v>
      </c>
      <c r="M332" s="28">
        <v>24265</v>
      </c>
      <c r="N332" s="28">
        <v>14173</v>
      </c>
      <c r="O332" s="25">
        <v>402455</v>
      </c>
      <c r="P332" s="22">
        <v>0.2966</v>
      </c>
      <c r="Q332" s="9">
        <v>1005454</v>
      </c>
      <c r="R332" s="9">
        <v>1078627</v>
      </c>
      <c r="S332" s="9">
        <v>1137231</v>
      </c>
      <c r="T332" s="9">
        <v>1190322</v>
      </c>
      <c r="U332" s="9">
        <v>885461</v>
      </c>
      <c r="V332" s="9">
        <v>485429</v>
      </c>
      <c r="W332" s="9">
        <v>386547</v>
      </c>
      <c r="X332" s="9">
        <v>385895</v>
      </c>
      <c r="Y332" s="9">
        <v>402455</v>
      </c>
      <c r="Z332">
        <f t="shared" si="108"/>
        <v>26.83</v>
      </c>
      <c r="AA332" t="e">
        <f t="shared" si="109"/>
        <v>#REF!</v>
      </c>
      <c r="AB332" s="13">
        <f t="shared" si="125"/>
        <v>363871.05958</v>
      </c>
      <c r="AC332" s="13">
        <f t="shared" si="110"/>
        <v>363871.05958</v>
      </c>
      <c r="AD332" s="13">
        <f t="shared" si="111"/>
        <v>0.05958000000100583</v>
      </c>
      <c r="AE332" s="9">
        <f t="shared" si="112"/>
        <v>363871</v>
      </c>
      <c r="AF332" s="13">
        <f t="shared" si="113"/>
        <v>-0.05958000000100583</v>
      </c>
      <c r="AG332">
        <f t="shared" si="114"/>
        <v>26.83</v>
      </c>
      <c r="AH332" s="9" t="e">
        <f>ROUND(IF(K332=3%,$J$359*#REF!,0),0)</f>
        <v>#REF!</v>
      </c>
      <c r="AI332" s="9" t="e">
        <f t="shared" si="115"/>
        <v>#REF!</v>
      </c>
      <c r="AJ332" s="9" t="e">
        <f t="shared" si="116"/>
        <v>#REF!</v>
      </c>
      <c r="AK332" s="9" t="e">
        <f t="shared" si="117"/>
        <v>#REF!</v>
      </c>
      <c r="AL332" s="11" t="e">
        <f t="shared" si="118"/>
        <v>#REF!</v>
      </c>
      <c r="AM332" s="9" t="e">
        <f>IF(K332=3%,ROUND($J$361*#REF!,0),0)</f>
        <v>#REF!</v>
      </c>
      <c r="AN332" s="14" t="e">
        <f t="shared" si="119"/>
        <v>#REF!</v>
      </c>
      <c r="AO332" s="14" t="e">
        <f t="shared" si="120"/>
        <v>#REF!</v>
      </c>
      <c r="AP332" s="9" t="e">
        <f t="shared" si="121"/>
        <v>#REF!</v>
      </c>
      <c r="AQ332" s="14" t="e">
        <f t="shared" si="122"/>
        <v>#REF!</v>
      </c>
      <c r="AR332" s="11" t="e">
        <f t="shared" si="123"/>
        <v>#REF!</v>
      </c>
      <c r="AS332" s="14">
        <v>146</v>
      </c>
      <c r="AT332" s="9" t="e">
        <f t="shared" si="124"/>
        <v>#REF!</v>
      </c>
    </row>
    <row r="333" spans="1:46" ht="12.75">
      <c r="A333">
        <v>331</v>
      </c>
      <c r="B333" s="7" t="s">
        <v>676</v>
      </c>
      <c r="C333" s="7" t="s">
        <v>9</v>
      </c>
      <c r="D333" s="3" t="s">
        <v>677</v>
      </c>
      <c r="F333" s="16"/>
      <c r="G333" s="16"/>
      <c r="H333" s="16"/>
      <c r="I333" s="4">
        <f t="shared" si="106"/>
        <v>0</v>
      </c>
      <c r="J333" s="5">
        <f t="shared" si="107"/>
        <v>0</v>
      </c>
      <c r="K333" s="6"/>
      <c r="L333" s="28">
        <v>0</v>
      </c>
      <c r="M333" s="28">
        <v>0</v>
      </c>
      <c r="N333" s="28">
        <v>0</v>
      </c>
      <c r="O333" s="25">
        <v>0</v>
      </c>
      <c r="P333" s="22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>
        <f t="shared" si="108"/>
        <v>0</v>
      </c>
      <c r="AA333">
        <f t="shared" si="109"/>
        <v>0</v>
      </c>
      <c r="AB333" s="13">
        <f t="shared" si="125"/>
        <v>0</v>
      </c>
      <c r="AC333" s="13">
        <f t="shared" si="110"/>
        <v>0</v>
      </c>
      <c r="AD333" s="13">
        <f t="shared" si="111"/>
        <v>0</v>
      </c>
      <c r="AE333" s="9">
        <f t="shared" si="112"/>
        <v>0</v>
      </c>
      <c r="AF333" s="13">
        <f t="shared" si="113"/>
        <v>0</v>
      </c>
      <c r="AG333">
        <f t="shared" si="114"/>
        <v>0</v>
      </c>
      <c r="AH333" s="9">
        <f>ROUND(IF(K333=3%,$J$359*#REF!,0),0)</f>
        <v>0</v>
      </c>
      <c r="AI333" s="9">
        <f t="shared" si="115"/>
        <v>0</v>
      </c>
      <c r="AJ333" s="9">
        <f t="shared" si="116"/>
        <v>0</v>
      </c>
      <c r="AK333" s="9">
        <f t="shared" si="117"/>
        <v>0</v>
      </c>
      <c r="AL333" s="11">
        <f t="shared" si="118"/>
        <v>0</v>
      </c>
      <c r="AM333" s="9">
        <f>IF(K333=3%,ROUND($J$361*#REF!,0),0)</f>
        <v>0</v>
      </c>
      <c r="AN333" s="14">
        <f t="shared" si="119"/>
        <v>0</v>
      </c>
      <c r="AO333" s="14">
        <f t="shared" si="120"/>
        <v>0</v>
      </c>
      <c r="AP333" s="9">
        <f t="shared" si="121"/>
        <v>0</v>
      </c>
      <c r="AQ333" s="14">
        <f t="shared" si="122"/>
        <v>0</v>
      </c>
      <c r="AR333" s="11">
        <f t="shared" si="123"/>
        <v>0</v>
      </c>
      <c r="AS333" s="14">
        <v>0</v>
      </c>
      <c r="AT333" s="9">
        <f t="shared" si="124"/>
        <v>0</v>
      </c>
    </row>
    <row r="334" spans="1:46" ht="12.75">
      <c r="A334">
        <v>332</v>
      </c>
      <c r="B334" s="7" t="s">
        <v>678</v>
      </c>
      <c r="C334" s="7" t="s">
        <v>9</v>
      </c>
      <c r="D334" s="3" t="s">
        <v>679</v>
      </c>
      <c r="F334" s="16"/>
      <c r="G334" s="16"/>
      <c r="H334" s="16"/>
      <c r="I334" s="4">
        <f t="shared" si="106"/>
        <v>0</v>
      </c>
      <c r="J334" s="5">
        <f t="shared" si="107"/>
        <v>0</v>
      </c>
      <c r="K334" s="6"/>
      <c r="L334" s="28">
        <v>0</v>
      </c>
      <c r="M334" s="28">
        <v>0</v>
      </c>
      <c r="N334" s="28">
        <v>0</v>
      </c>
      <c r="O334" s="25">
        <v>0</v>
      </c>
      <c r="P334" s="22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>
        <f t="shared" si="108"/>
        <v>0</v>
      </c>
      <c r="AA334">
        <f t="shared" si="109"/>
        <v>0</v>
      </c>
      <c r="AB334" s="13">
        <f t="shared" si="125"/>
        <v>0</v>
      </c>
      <c r="AC334" s="13">
        <f t="shared" si="110"/>
        <v>0</v>
      </c>
      <c r="AD334" s="13">
        <f t="shared" si="111"/>
        <v>0</v>
      </c>
      <c r="AE334" s="9">
        <f t="shared" si="112"/>
        <v>0</v>
      </c>
      <c r="AF334" s="13">
        <f t="shared" si="113"/>
        <v>0</v>
      </c>
      <c r="AG334">
        <f t="shared" si="114"/>
        <v>0</v>
      </c>
      <c r="AH334" s="9">
        <f>ROUND(IF(K334=3%,$J$359*#REF!,0),0)</f>
        <v>0</v>
      </c>
      <c r="AI334" s="9">
        <f t="shared" si="115"/>
        <v>0</v>
      </c>
      <c r="AJ334" s="9">
        <f t="shared" si="116"/>
        <v>0</v>
      </c>
      <c r="AK334" s="9">
        <f t="shared" si="117"/>
        <v>0</v>
      </c>
      <c r="AL334" s="11">
        <f t="shared" si="118"/>
        <v>0</v>
      </c>
      <c r="AM334" s="9">
        <f>IF(K334=3%,ROUND($J$361*#REF!,0),0)</f>
        <v>0</v>
      </c>
      <c r="AN334" s="14">
        <f t="shared" si="119"/>
        <v>0</v>
      </c>
      <c r="AO334" s="14">
        <f t="shared" si="120"/>
        <v>0</v>
      </c>
      <c r="AP334" s="9">
        <f t="shared" si="121"/>
        <v>0</v>
      </c>
      <c r="AQ334" s="14">
        <f t="shared" si="122"/>
        <v>0</v>
      </c>
      <c r="AR334" s="11">
        <f t="shared" si="123"/>
        <v>0</v>
      </c>
      <c r="AS334" s="14">
        <v>0</v>
      </c>
      <c r="AT334" s="9">
        <f t="shared" si="124"/>
        <v>0</v>
      </c>
    </row>
    <row r="335" spans="1:46" ht="12.75">
      <c r="A335">
        <v>333</v>
      </c>
      <c r="B335" s="7" t="s">
        <v>125</v>
      </c>
      <c r="C335" s="7" t="s">
        <v>9</v>
      </c>
      <c r="D335" s="3" t="s">
        <v>126</v>
      </c>
      <c r="E335">
        <v>2002</v>
      </c>
      <c r="F335" s="17">
        <v>1746412.31</v>
      </c>
      <c r="G335" s="17">
        <v>15672.34</v>
      </c>
      <c r="H335" s="17">
        <v>7.14</v>
      </c>
      <c r="I335" s="4">
        <f t="shared" si="106"/>
        <v>1730732.83</v>
      </c>
      <c r="J335" s="5">
        <f t="shared" si="107"/>
        <v>1730733</v>
      </c>
      <c r="K335" s="6">
        <v>0.03</v>
      </c>
      <c r="L335" s="28">
        <v>464317</v>
      </c>
      <c r="M335" s="28">
        <v>24265</v>
      </c>
      <c r="N335" s="28">
        <v>14173</v>
      </c>
      <c r="O335" s="25">
        <v>502911</v>
      </c>
      <c r="P335" s="22">
        <v>0.2905</v>
      </c>
      <c r="Q335" s="9">
        <v>1122336</v>
      </c>
      <c r="R335" s="9">
        <v>1189090</v>
      </c>
      <c r="S335" s="9">
        <v>1315380</v>
      </c>
      <c r="T335" s="9">
        <v>1404486</v>
      </c>
      <c r="U335" s="9">
        <v>1065215</v>
      </c>
      <c r="V335" s="9">
        <v>582830</v>
      </c>
      <c r="W335" s="9">
        <v>470359</v>
      </c>
      <c r="X335" s="9">
        <v>468394</v>
      </c>
      <c r="Y335" s="9">
        <v>502911</v>
      </c>
      <c r="Z335">
        <f t="shared" si="108"/>
        <v>26.83</v>
      </c>
      <c r="AA335" t="e">
        <f t="shared" si="109"/>
        <v>#REF!</v>
      </c>
      <c r="AB335" s="13">
        <f t="shared" si="125"/>
        <v>464316.87036</v>
      </c>
      <c r="AC335" s="13">
        <f t="shared" si="110"/>
        <v>464316.87036</v>
      </c>
      <c r="AD335" s="13">
        <f t="shared" si="111"/>
        <v>-0.12963999999919906</v>
      </c>
      <c r="AE335" s="9">
        <f t="shared" si="112"/>
        <v>464317</v>
      </c>
      <c r="AF335" s="13">
        <f t="shared" si="113"/>
        <v>0.12963999999919906</v>
      </c>
      <c r="AG335">
        <f t="shared" si="114"/>
        <v>26.83</v>
      </c>
      <c r="AH335" s="9" t="e">
        <f>ROUND(IF(K335=3%,$J$359*#REF!,0),0)</f>
        <v>#REF!</v>
      </c>
      <c r="AI335" s="9" t="e">
        <f t="shared" si="115"/>
        <v>#REF!</v>
      </c>
      <c r="AJ335" s="9" t="e">
        <f t="shared" si="116"/>
        <v>#REF!</v>
      </c>
      <c r="AK335" s="9" t="e">
        <f t="shared" si="117"/>
        <v>#REF!</v>
      </c>
      <c r="AL335" s="11" t="e">
        <f t="shared" si="118"/>
        <v>#REF!</v>
      </c>
      <c r="AM335" s="9" t="e">
        <f>IF(K335=3%,ROUND($J$361*#REF!,0),0)</f>
        <v>#REF!</v>
      </c>
      <c r="AN335" s="14" t="e">
        <f t="shared" si="119"/>
        <v>#REF!</v>
      </c>
      <c r="AO335" s="14" t="e">
        <f t="shared" si="120"/>
        <v>#REF!</v>
      </c>
      <c r="AP335" s="9" t="e">
        <f t="shared" si="121"/>
        <v>#REF!</v>
      </c>
      <c r="AQ335" s="14" t="e">
        <f t="shared" si="122"/>
        <v>#REF!</v>
      </c>
      <c r="AR335" s="11" t="e">
        <f t="shared" si="123"/>
        <v>#REF!</v>
      </c>
      <c r="AS335" s="14">
        <v>156</v>
      </c>
      <c r="AT335" s="9" t="e">
        <f t="shared" si="124"/>
        <v>#REF!</v>
      </c>
    </row>
    <row r="336" spans="1:46" ht="12.75">
      <c r="A336">
        <v>334</v>
      </c>
      <c r="B336" s="7" t="s">
        <v>127</v>
      </c>
      <c r="C336" s="7" t="s">
        <v>9</v>
      </c>
      <c r="D336" s="3" t="s">
        <v>128</v>
      </c>
      <c r="E336">
        <v>2003</v>
      </c>
      <c r="F336" s="17">
        <v>414247.49</v>
      </c>
      <c r="G336" s="17">
        <v>2800.72</v>
      </c>
      <c r="H336" s="17">
        <v>28.86</v>
      </c>
      <c r="I336" s="4">
        <f t="shared" si="106"/>
        <v>411417.91000000003</v>
      </c>
      <c r="J336" s="5">
        <f t="shared" si="107"/>
        <v>411418</v>
      </c>
      <c r="K336" s="6">
        <v>0.02</v>
      </c>
      <c r="L336" s="28">
        <v>110374</v>
      </c>
      <c r="M336" s="28">
        <v>0</v>
      </c>
      <c r="N336" s="28">
        <v>0</v>
      </c>
      <c r="O336" s="25">
        <v>110399</v>
      </c>
      <c r="P336" s="22">
        <v>0.2683</v>
      </c>
      <c r="Q336" s="9">
        <v>296150</v>
      </c>
      <c r="R336" s="9">
        <v>310535</v>
      </c>
      <c r="S336" s="9">
        <v>324421</v>
      </c>
      <c r="T336" s="9">
        <v>339198</v>
      </c>
      <c r="U336" s="9">
        <v>242421</v>
      </c>
      <c r="V336" s="9">
        <v>126347</v>
      </c>
      <c r="W336" s="9">
        <v>103501</v>
      </c>
      <c r="X336" s="9">
        <v>104918</v>
      </c>
      <c r="Y336" s="9">
        <v>110399</v>
      </c>
      <c r="Z336">
        <f t="shared" si="108"/>
        <v>26.83</v>
      </c>
      <c r="AA336">
        <f t="shared" si="109"/>
        <v>26.83</v>
      </c>
      <c r="AB336" s="13">
        <f t="shared" si="125"/>
        <v>110374.22766</v>
      </c>
      <c r="AC336" s="13">
        <f t="shared" si="110"/>
        <v>110374.22766</v>
      </c>
      <c r="AD336" s="13">
        <f t="shared" si="111"/>
        <v>0.22766000000410713</v>
      </c>
      <c r="AE336" s="9">
        <f t="shared" si="112"/>
        <v>110374</v>
      </c>
      <c r="AF336" s="13">
        <f t="shared" si="113"/>
        <v>-0.22766000000410713</v>
      </c>
      <c r="AG336">
        <f t="shared" si="114"/>
        <v>26.83</v>
      </c>
      <c r="AH336" s="9">
        <f>ROUND(IF(K336=3%,$J$359*#REF!,0),0)</f>
        <v>0</v>
      </c>
      <c r="AI336" s="9">
        <f t="shared" si="115"/>
        <v>110374</v>
      </c>
      <c r="AJ336" s="9">
        <f t="shared" si="116"/>
        <v>0</v>
      </c>
      <c r="AK336" s="9">
        <f t="shared" si="117"/>
        <v>110374</v>
      </c>
      <c r="AL336" s="11">
        <f t="shared" si="118"/>
        <v>26.83</v>
      </c>
      <c r="AM336" s="9">
        <f>IF(K336=3%,ROUND($J$361*#REF!,0),0)</f>
        <v>0</v>
      </c>
      <c r="AN336" s="14">
        <f t="shared" si="119"/>
        <v>110374</v>
      </c>
      <c r="AO336" s="14">
        <f t="shared" si="120"/>
        <v>0</v>
      </c>
      <c r="AP336" s="9">
        <f t="shared" si="121"/>
        <v>110374</v>
      </c>
      <c r="AQ336" s="14">
        <f t="shared" si="122"/>
        <v>0</v>
      </c>
      <c r="AR336" s="11">
        <f t="shared" si="123"/>
        <v>26.83</v>
      </c>
      <c r="AS336" s="14">
        <v>25</v>
      </c>
      <c r="AT336" s="9">
        <f t="shared" si="124"/>
        <v>110399</v>
      </c>
    </row>
    <row r="337" spans="1:46" ht="12.75">
      <c r="A337">
        <v>335</v>
      </c>
      <c r="B337" s="7" t="s">
        <v>680</v>
      </c>
      <c r="C337" s="7" t="s">
        <v>9</v>
      </c>
      <c r="D337" s="3" t="s">
        <v>681</v>
      </c>
      <c r="F337" s="16"/>
      <c r="G337" s="16"/>
      <c r="H337" s="16"/>
      <c r="I337" s="4">
        <f t="shared" si="106"/>
        <v>0</v>
      </c>
      <c r="J337" s="5">
        <f t="shared" si="107"/>
        <v>0</v>
      </c>
      <c r="K337" s="6"/>
      <c r="L337" s="28">
        <v>0</v>
      </c>
      <c r="M337" s="28">
        <v>0</v>
      </c>
      <c r="N337" s="28">
        <v>0</v>
      </c>
      <c r="O337" s="25">
        <v>0</v>
      </c>
      <c r="P337" s="22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>
        <f t="shared" si="108"/>
        <v>0</v>
      </c>
      <c r="AA337">
        <f t="shared" si="109"/>
        <v>0</v>
      </c>
      <c r="AB337" s="13">
        <f t="shared" si="125"/>
        <v>0</v>
      </c>
      <c r="AC337" s="13">
        <f t="shared" si="110"/>
        <v>0</v>
      </c>
      <c r="AD337" s="13">
        <f t="shared" si="111"/>
        <v>0</v>
      </c>
      <c r="AE337" s="9">
        <f t="shared" si="112"/>
        <v>0</v>
      </c>
      <c r="AF337" s="13">
        <f t="shared" si="113"/>
        <v>0</v>
      </c>
      <c r="AG337">
        <f t="shared" si="114"/>
        <v>0</v>
      </c>
      <c r="AH337" s="9">
        <f>ROUND(IF(K337=3%,$J$359*#REF!,0),0)</f>
        <v>0</v>
      </c>
      <c r="AI337" s="9">
        <f t="shared" si="115"/>
        <v>0</v>
      </c>
      <c r="AJ337" s="9">
        <f t="shared" si="116"/>
        <v>0</v>
      </c>
      <c r="AK337" s="9">
        <f t="shared" si="117"/>
        <v>0</v>
      </c>
      <c r="AL337" s="11">
        <f t="shared" si="118"/>
        <v>0</v>
      </c>
      <c r="AM337" s="9">
        <f>IF(K337=3%,ROUND($J$361*#REF!,0),0)</f>
        <v>0</v>
      </c>
      <c r="AN337" s="14">
        <f t="shared" si="119"/>
        <v>0</v>
      </c>
      <c r="AO337" s="14">
        <f t="shared" si="120"/>
        <v>0</v>
      </c>
      <c r="AP337" s="9">
        <f t="shared" si="121"/>
        <v>0</v>
      </c>
      <c r="AQ337" s="14">
        <f t="shared" si="122"/>
        <v>0</v>
      </c>
      <c r="AR337" s="11">
        <f t="shared" si="123"/>
        <v>0</v>
      </c>
      <c r="AS337" s="14">
        <v>0</v>
      </c>
      <c r="AT337" s="9">
        <f t="shared" si="124"/>
        <v>0</v>
      </c>
    </row>
    <row r="338" spans="1:46" ht="12.75">
      <c r="A338">
        <v>336</v>
      </c>
      <c r="B338" s="7" t="s">
        <v>682</v>
      </c>
      <c r="C338" s="7" t="s">
        <v>9</v>
      </c>
      <c r="D338" s="3" t="s">
        <v>683</v>
      </c>
      <c r="E338">
        <v>2006</v>
      </c>
      <c r="F338" s="17">
        <v>567576</v>
      </c>
      <c r="G338" s="17">
        <v>5994</v>
      </c>
      <c r="H338" s="17">
        <v>5708</v>
      </c>
      <c r="I338" s="4">
        <f t="shared" si="106"/>
        <v>555874</v>
      </c>
      <c r="J338" s="5">
        <f t="shared" si="107"/>
        <v>555874</v>
      </c>
      <c r="K338" s="6">
        <v>0.01</v>
      </c>
      <c r="L338" s="28">
        <v>149128</v>
      </c>
      <c r="M338" s="28">
        <v>0</v>
      </c>
      <c r="N338" s="28">
        <v>0</v>
      </c>
      <c r="O338" s="25">
        <v>149163</v>
      </c>
      <c r="P338" s="22">
        <v>0.2683</v>
      </c>
      <c r="Q338" s="9">
        <v>0</v>
      </c>
      <c r="R338" s="9">
        <v>0</v>
      </c>
      <c r="S338" s="9">
        <v>470101</v>
      </c>
      <c r="T338" s="9">
        <v>489141</v>
      </c>
      <c r="U338" s="9">
        <v>347789</v>
      </c>
      <c r="V338" s="9">
        <v>184401</v>
      </c>
      <c r="W338" s="9">
        <v>143908</v>
      </c>
      <c r="X338" s="9">
        <v>144114</v>
      </c>
      <c r="Y338" s="9">
        <v>149163</v>
      </c>
      <c r="Z338">
        <f t="shared" si="108"/>
        <v>26.83</v>
      </c>
      <c r="AA338">
        <f t="shared" si="109"/>
        <v>26.83</v>
      </c>
      <c r="AB338" s="13">
        <f>ROUND(($J$357/$J$355)*J338,5)-1</f>
        <v>149127.53455</v>
      </c>
      <c r="AC338" s="13">
        <f t="shared" si="110"/>
        <v>149128.53455</v>
      </c>
      <c r="AD338" s="13">
        <f t="shared" si="111"/>
        <v>0.5345500000112224</v>
      </c>
      <c r="AE338" s="9">
        <f t="shared" si="112"/>
        <v>149128</v>
      </c>
      <c r="AF338" s="13">
        <f t="shared" si="113"/>
        <v>0.46544999998877756</v>
      </c>
      <c r="AG338">
        <f t="shared" si="114"/>
        <v>26.83</v>
      </c>
      <c r="AH338" s="9">
        <f>ROUND(IF(K338=3%,$J$359*#REF!,0),0)</f>
        <v>0</v>
      </c>
      <c r="AI338" s="9">
        <f t="shared" si="115"/>
        <v>149128</v>
      </c>
      <c r="AJ338" s="9">
        <f t="shared" si="116"/>
        <v>0</v>
      </c>
      <c r="AK338" s="9">
        <f t="shared" si="117"/>
        <v>149128</v>
      </c>
      <c r="AL338" s="11">
        <f t="shared" si="118"/>
        <v>26.83</v>
      </c>
      <c r="AM338" s="9">
        <f>IF(K338=3%,ROUND($J$361*#REF!,0),0)</f>
        <v>0</v>
      </c>
      <c r="AN338" s="14">
        <f t="shared" si="119"/>
        <v>149128</v>
      </c>
      <c r="AO338" s="14">
        <f t="shared" si="120"/>
        <v>0</v>
      </c>
      <c r="AP338" s="9">
        <f t="shared" si="121"/>
        <v>149128</v>
      </c>
      <c r="AQ338" s="14">
        <f t="shared" si="122"/>
        <v>0</v>
      </c>
      <c r="AR338" s="11">
        <f t="shared" si="123"/>
        <v>26.83</v>
      </c>
      <c r="AS338" s="14">
        <v>35</v>
      </c>
      <c r="AT338" s="9">
        <f t="shared" si="124"/>
        <v>149163</v>
      </c>
    </row>
    <row r="339" spans="1:46" ht="12.75">
      <c r="A339">
        <v>337</v>
      </c>
      <c r="B339" s="7" t="s">
        <v>684</v>
      </c>
      <c r="C339" s="7" t="s">
        <v>9</v>
      </c>
      <c r="D339" s="3" t="s">
        <v>685</v>
      </c>
      <c r="E339">
        <v>2010</v>
      </c>
      <c r="F339" s="17">
        <v>68686.36</v>
      </c>
      <c r="G339" s="17">
        <v>346.78</v>
      </c>
      <c r="H339" s="17">
        <v>0</v>
      </c>
      <c r="I339" s="4">
        <f t="shared" si="106"/>
        <v>68339.58</v>
      </c>
      <c r="J339" s="5">
        <f t="shared" si="107"/>
        <v>68340</v>
      </c>
      <c r="K339" s="6">
        <v>0.03</v>
      </c>
      <c r="L339" s="28">
        <v>18334</v>
      </c>
      <c r="M339" s="28">
        <v>48529</v>
      </c>
      <c r="N339" s="28">
        <v>1477</v>
      </c>
      <c r="O339" s="25">
        <v>68340</v>
      </c>
      <c r="P339" s="22">
        <v>1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65711</v>
      </c>
      <c r="X339" s="9">
        <v>66109</v>
      </c>
      <c r="Y339" s="9">
        <v>68340</v>
      </c>
      <c r="Z339">
        <f t="shared" si="108"/>
        <v>26.83</v>
      </c>
      <c r="AA339" t="e">
        <f t="shared" si="109"/>
        <v>#REF!</v>
      </c>
      <c r="AB339" s="13">
        <f aca="true" t="shared" si="126" ref="AB339:AB353">ROUND(($J$357/$J$355)*J339,5)</f>
        <v>18334.09019</v>
      </c>
      <c r="AC339" s="13">
        <f t="shared" si="110"/>
        <v>18334.09019</v>
      </c>
      <c r="AD339" s="13">
        <f t="shared" si="111"/>
        <v>0.0901899999989837</v>
      </c>
      <c r="AE339" s="9">
        <f t="shared" si="112"/>
        <v>18334</v>
      </c>
      <c r="AF339" s="13">
        <f t="shared" si="113"/>
        <v>-0.0901899999989837</v>
      </c>
      <c r="AG339">
        <f t="shared" si="114"/>
        <v>26.83</v>
      </c>
      <c r="AH339" s="9" t="e">
        <f>ROUND(IF(K339=3%,$J$359*#REF!,0),0)</f>
        <v>#REF!</v>
      </c>
      <c r="AI339" s="9" t="e">
        <f t="shared" si="115"/>
        <v>#REF!</v>
      </c>
      <c r="AJ339" s="9" t="e">
        <f t="shared" si="116"/>
        <v>#REF!</v>
      </c>
      <c r="AK339" s="9" t="e">
        <f t="shared" si="117"/>
        <v>#REF!</v>
      </c>
      <c r="AL339" s="11" t="e">
        <f t="shared" si="118"/>
        <v>#REF!</v>
      </c>
      <c r="AM339" s="9" t="e">
        <f>IF(K339=3%,ROUND($J$361*#REF!,0),0)</f>
        <v>#REF!</v>
      </c>
      <c r="AN339" s="14" t="e">
        <f t="shared" si="119"/>
        <v>#REF!</v>
      </c>
      <c r="AO339" s="14" t="e">
        <f t="shared" si="120"/>
        <v>#REF!</v>
      </c>
      <c r="AP339" s="9" t="e">
        <f t="shared" si="121"/>
        <v>#REF!</v>
      </c>
      <c r="AQ339" s="14" t="e">
        <f t="shared" si="122"/>
        <v>#REF!</v>
      </c>
      <c r="AR339" s="11" t="e">
        <f t="shared" si="123"/>
        <v>#REF!</v>
      </c>
      <c r="AS339" s="14">
        <v>0</v>
      </c>
      <c r="AT339" s="9" t="e">
        <f t="shared" si="124"/>
        <v>#REF!</v>
      </c>
    </row>
    <row r="340" spans="1:46" ht="12.75">
      <c r="A340">
        <v>338</v>
      </c>
      <c r="B340" s="7" t="s">
        <v>686</v>
      </c>
      <c r="C340" s="7" t="s">
        <v>9</v>
      </c>
      <c r="D340" s="3" t="s">
        <v>687</v>
      </c>
      <c r="F340" s="16"/>
      <c r="G340" s="16"/>
      <c r="H340" s="16"/>
      <c r="I340" s="4">
        <f t="shared" si="106"/>
        <v>0</v>
      </c>
      <c r="J340" s="5">
        <f t="shared" si="107"/>
        <v>0</v>
      </c>
      <c r="K340" s="6"/>
      <c r="L340" s="28">
        <v>0</v>
      </c>
      <c r="M340" s="28">
        <v>0</v>
      </c>
      <c r="N340" s="28">
        <v>0</v>
      </c>
      <c r="O340" s="25">
        <v>0</v>
      </c>
      <c r="P340" s="22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>
        <f t="shared" si="108"/>
        <v>0</v>
      </c>
      <c r="AA340">
        <f t="shared" si="109"/>
        <v>0</v>
      </c>
      <c r="AB340" s="13">
        <f t="shared" si="126"/>
        <v>0</v>
      </c>
      <c r="AC340" s="13">
        <f t="shared" si="110"/>
        <v>0</v>
      </c>
      <c r="AD340" s="13">
        <f t="shared" si="111"/>
        <v>0</v>
      </c>
      <c r="AE340" s="9">
        <f t="shared" si="112"/>
        <v>0</v>
      </c>
      <c r="AF340" s="13">
        <f t="shared" si="113"/>
        <v>0</v>
      </c>
      <c r="AG340">
        <f t="shared" si="114"/>
        <v>0</v>
      </c>
      <c r="AH340" s="9">
        <f>ROUND(IF(K340=3%,$J$359*#REF!,0),0)</f>
        <v>0</v>
      </c>
      <c r="AI340" s="9">
        <f t="shared" si="115"/>
        <v>0</v>
      </c>
      <c r="AJ340" s="9">
        <f t="shared" si="116"/>
        <v>0</v>
      </c>
      <c r="AK340" s="9">
        <f t="shared" si="117"/>
        <v>0</v>
      </c>
      <c r="AL340" s="11">
        <f t="shared" si="118"/>
        <v>0</v>
      </c>
      <c r="AM340" s="9">
        <f>IF(K340=3%,ROUND($J$361*#REF!,0),0)</f>
        <v>0</v>
      </c>
      <c r="AN340" s="14">
        <f t="shared" si="119"/>
        <v>0</v>
      </c>
      <c r="AO340" s="14">
        <f t="shared" si="120"/>
        <v>0</v>
      </c>
      <c r="AP340" s="9">
        <f t="shared" si="121"/>
        <v>0</v>
      </c>
      <c r="AQ340" s="14">
        <f t="shared" si="122"/>
        <v>0</v>
      </c>
      <c r="AR340" s="11">
        <f t="shared" si="123"/>
        <v>0</v>
      </c>
      <c r="AS340" s="14">
        <v>0</v>
      </c>
      <c r="AT340" s="9">
        <f t="shared" si="124"/>
        <v>0</v>
      </c>
    </row>
    <row r="341" spans="1:46" ht="12.75">
      <c r="A341">
        <v>339</v>
      </c>
      <c r="B341" s="7" t="s">
        <v>688</v>
      </c>
      <c r="C341" s="7" t="s">
        <v>9</v>
      </c>
      <c r="D341" s="3" t="s">
        <v>689</v>
      </c>
      <c r="E341">
        <v>2005</v>
      </c>
      <c r="F341" s="17">
        <v>299609.29</v>
      </c>
      <c r="G341" s="17">
        <v>2527.03</v>
      </c>
      <c r="H341" s="17">
        <v>0</v>
      </c>
      <c r="I341" s="4">
        <f t="shared" si="106"/>
        <v>297082.25999999995</v>
      </c>
      <c r="J341" s="5">
        <f t="shared" si="107"/>
        <v>297082</v>
      </c>
      <c r="K341" s="6">
        <v>0.015</v>
      </c>
      <c r="L341" s="28">
        <v>79700</v>
      </c>
      <c r="M341" s="28">
        <v>0</v>
      </c>
      <c r="N341" s="28">
        <v>0</v>
      </c>
      <c r="O341" s="25">
        <v>79718</v>
      </c>
      <c r="P341" s="22">
        <v>0.2683</v>
      </c>
      <c r="Q341" s="9">
        <v>0</v>
      </c>
      <c r="R341" s="9">
        <v>192240</v>
      </c>
      <c r="S341" s="9">
        <v>220556</v>
      </c>
      <c r="T341" s="9">
        <v>245781</v>
      </c>
      <c r="U341" s="9">
        <v>173352</v>
      </c>
      <c r="V341" s="9">
        <v>93260</v>
      </c>
      <c r="W341" s="9">
        <v>74297</v>
      </c>
      <c r="X341" s="9">
        <v>75182</v>
      </c>
      <c r="Y341" s="9">
        <v>79718</v>
      </c>
      <c r="Z341">
        <f t="shared" si="108"/>
        <v>26.83</v>
      </c>
      <c r="AA341">
        <f t="shared" si="109"/>
        <v>26.83</v>
      </c>
      <c r="AB341" s="13">
        <f t="shared" si="126"/>
        <v>79700.44165</v>
      </c>
      <c r="AC341" s="13">
        <f t="shared" si="110"/>
        <v>79700.44165</v>
      </c>
      <c r="AD341" s="13">
        <f t="shared" si="111"/>
        <v>0.4416499999933876</v>
      </c>
      <c r="AE341" s="9">
        <f t="shared" si="112"/>
        <v>79700</v>
      </c>
      <c r="AF341" s="13">
        <f t="shared" si="113"/>
        <v>-0.4416499999933876</v>
      </c>
      <c r="AG341">
        <f t="shared" si="114"/>
        <v>26.83</v>
      </c>
      <c r="AH341" s="9">
        <f>ROUND(IF(K341=3%,$J$359*#REF!,0),0)</f>
        <v>0</v>
      </c>
      <c r="AI341" s="9">
        <f t="shared" si="115"/>
        <v>79700</v>
      </c>
      <c r="AJ341" s="9">
        <f t="shared" si="116"/>
        <v>0</v>
      </c>
      <c r="AK341" s="9">
        <f t="shared" si="117"/>
        <v>79700</v>
      </c>
      <c r="AL341" s="11">
        <f t="shared" si="118"/>
        <v>26.83</v>
      </c>
      <c r="AM341" s="9">
        <f>IF(K341=3%,ROUND($J$361*#REF!,0),0)</f>
        <v>0</v>
      </c>
      <c r="AN341" s="14">
        <f t="shared" si="119"/>
        <v>79700</v>
      </c>
      <c r="AO341" s="14">
        <f t="shared" si="120"/>
        <v>0</v>
      </c>
      <c r="AP341" s="9">
        <f t="shared" si="121"/>
        <v>79700</v>
      </c>
      <c r="AQ341" s="14">
        <f t="shared" si="122"/>
        <v>0</v>
      </c>
      <c r="AR341" s="11">
        <f t="shared" si="123"/>
        <v>26.83</v>
      </c>
      <c r="AS341" s="14">
        <v>18</v>
      </c>
      <c r="AT341" s="9">
        <f t="shared" si="124"/>
        <v>79718</v>
      </c>
    </row>
    <row r="342" spans="1:46" ht="12.75">
      <c r="A342">
        <v>340</v>
      </c>
      <c r="B342" s="7" t="s">
        <v>690</v>
      </c>
      <c r="C342" s="7" t="s">
        <v>9</v>
      </c>
      <c r="D342" s="3" t="s">
        <v>691</v>
      </c>
      <c r="F342" s="16"/>
      <c r="G342" s="16"/>
      <c r="H342" s="16"/>
      <c r="I342" s="4">
        <f t="shared" si="106"/>
        <v>0</v>
      </c>
      <c r="J342" s="5">
        <f t="shared" si="107"/>
        <v>0</v>
      </c>
      <c r="K342" s="6"/>
      <c r="L342" s="28">
        <v>0</v>
      </c>
      <c r="M342" s="28">
        <v>0</v>
      </c>
      <c r="N342" s="28">
        <v>0</v>
      </c>
      <c r="O342" s="25">
        <v>0</v>
      </c>
      <c r="P342" s="22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>
        <f t="shared" si="108"/>
        <v>0</v>
      </c>
      <c r="AA342">
        <f t="shared" si="109"/>
        <v>0</v>
      </c>
      <c r="AB342" s="13">
        <f t="shared" si="126"/>
        <v>0</v>
      </c>
      <c r="AC342" s="13">
        <f t="shared" si="110"/>
        <v>0</v>
      </c>
      <c r="AD342" s="13">
        <f t="shared" si="111"/>
        <v>0</v>
      </c>
      <c r="AE342" s="9">
        <f t="shared" si="112"/>
        <v>0</v>
      </c>
      <c r="AF342" s="13">
        <f t="shared" si="113"/>
        <v>0</v>
      </c>
      <c r="AG342">
        <f t="shared" si="114"/>
        <v>0</v>
      </c>
      <c r="AH342" s="9">
        <f>ROUND(IF(K342=3%,$J$359*#REF!,0),0)</f>
        <v>0</v>
      </c>
      <c r="AI342" s="9">
        <f t="shared" si="115"/>
        <v>0</v>
      </c>
      <c r="AJ342" s="9">
        <f t="shared" si="116"/>
        <v>0</v>
      </c>
      <c r="AK342" s="9">
        <f t="shared" si="117"/>
        <v>0</v>
      </c>
      <c r="AL342" s="11">
        <f t="shared" si="118"/>
        <v>0</v>
      </c>
      <c r="AM342" s="9">
        <f>IF(K342=3%,ROUND($J$361*#REF!,0),0)</f>
        <v>0</v>
      </c>
      <c r="AN342" s="14">
        <f t="shared" si="119"/>
        <v>0</v>
      </c>
      <c r="AO342" s="14">
        <f t="shared" si="120"/>
        <v>0</v>
      </c>
      <c r="AP342" s="9">
        <f t="shared" si="121"/>
        <v>0</v>
      </c>
      <c r="AQ342" s="14">
        <f t="shared" si="122"/>
        <v>0</v>
      </c>
      <c r="AR342" s="11">
        <f t="shared" si="123"/>
        <v>0</v>
      </c>
      <c r="AS342" s="14">
        <v>0</v>
      </c>
      <c r="AT342" s="9">
        <f t="shared" si="124"/>
        <v>0</v>
      </c>
    </row>
    <row r="343" spans="1:46" ht="12.75">
      <c r="A343">
        <v>341</v>
      </c>
      <c r="B343" s="7" t="s">
        <v>129</v>
      </c>
      <c r="C343" s="7" t="s">
        <v>9</v>
      </c>
      <c r="D343" s="3" t="s">
        <v>130</v>
      </c>
      <c r="E343">
        <v>2003</v>
      </c>
      <c r="F343" s="17">
        <v>212161.08</v>
      </c>
      <c r="G343" s="17">
        <v>410.66</v>
      </c>
      <c r="H343" s="17">
        <v>0</v>
      </c>
      <c r="I343" s="4">
        <f t="shared" si="106"/>
        <v>211750.41999999998</v>
      </c>
      <c r="J343" s="5">
        <f t="shared" si="107"/>
        <v>211750</v>
      </c>
      <c r="K343" s="6">
        <v>0.02</v>
      </c>
      <c r="L343" s="28">
        <v>56808</v>
      </c>
      <c r="M343" s="28">
        <v>0</v>
      </c>
      <c r="N343" s="28">
        <v>0</v>
      </c>
      <c r="O343" s="25">
        <v>56821</v>
      </c>
      <c r="P343" s="22">
        <v>0.2683</v>
      </c>
      <c r="Q343" s="9">
        <v>125877</v>
      </c>
      <c r="R343" s="9">
        <v>140391</v>
      </c>
      <c r="S343" s="9">
        <v>159932</v>
      </c>
      <c r="T343" s="9">
        <v>173115</v>
      </c>
      <c r="U343" s="9">
        <v>122334</v>
      </c>
      <c r="V343" s="9">
        <v>66562</v>
      </c>
      <c r="W343" s="9">
        <v>53187</v>
      </c>
      <c r="X343" s="9">
        <v>53826</v>
      </c>
      <c r="Y343" s="9">
        <v>56821</v>
      </c>
      <c r="Z343">
        <f t="shared" si="108"/>
        <v>26.83</v>
      </c>
      <c r="AA343">
        <f t="shared" si="109"/>
        <v>26.83</v>
      </c>
      <c r="AB343" s="13">
        <f t="shared" si="126"/>
        <v>56807.77873</v>
      </c>
      <c r="AC343" s="13">
        <f t="shared" si="110"/>
        <v>56807.77873</v>
      </c>
      <c r="AD343" s="13">
        <f t="shared" si="111"/>
        <v>-0.22127000000182306</v>
      </c>
      <c r="AE343" s="9">
        <f t="shared" si="112"/>
        <v>56808</v>
      </c>
      <c r="AF343" s="13">
        <f t="shared" si="113"/>
        <v>0.22127000000182306</v>
      </c>
      <c r="AG343">
        <f t="shared" si="114"/>
        <v>26.83</v>
      </c>
      <c r="AH343" s="9">
        <f>ROUND(IF(K343=3%,$J$359*#REF!,0),0)</f>
        <v>0</v>
      </c>
      <c r="AI343" s="9">
        <f t="shared" si="115"/>
        <v>56808</v>
      </c>
      <c r="AJ343" s="9">
        <f t="shared" si="116"/>
        <v>0</v>
      </c>
      <c r="AK343" s="9">
        <f t="shared" si="117"/>
        <v>56808</v>
      </c>
      <c r="AL343" s="11">
        <f t="shared" si="118"/>
        <v>26.83</v>
      </c>
      <c r="AM343" s="9">
        <f>IF(K343=3%,ROUND($J$361*#REF!,0),0)</f>
        <v>0</v>
      </c>
      <c r="AN343" s="14">
        <f t="shared" si="119"/>
        <v>56808</v>
      </c>
      <c r="AO343" s="14">
        <f t="shared" si="120"/>
        <v>0</v>
      </c>
      <c r="AP343" s="9">
        <f t="shared" si="121"/>
        <v>56808</v>
      </c>
      <c r="AQ343" s="14">
        <f t="shared" si="122"/>
        <v>0</v>
      </c>
      <c r="AR343" s="11">
        <f t="shared" si="123"/>
        <v>26.83</v>
      </c>
      <c r="AS343" s="14">
        <v>13</v>
      </c>
      <c r="AT343" s="9">
        <f t="shared" si="124"/>
        <v>56821</v>
      </c>
    </row>
    <row r="344" spans="1:46" ht="12.75">
      <c r="A344">
        <v>342</v>
      </c>
      <c r="B344" s="7" t="s">
        <v>692</v>
      </c>
      <c r="C344" s="7" t="s">
        <v>9</v>
      </c>
      <c r="D344" s="3" t="s">
        <v>693</v>
      </c>
      <c r="F344" s="16"/>
      <c r="G344" s="16"/>
      <c r="H344" s="16"/>
      <c r="I344" s="4">
        <f t="shared" si="106"/>
        <v>0</v>
      </c>
      <c r="J344" s="5">
        <f t="shared" si="107"/>
        <v>0</v>
      </c>
      <c r="K344" s="6"/>
      <c r="L344" s="28">
        <v>0</v>
      </c>
      <c r="M344" s="28">
        <v>0</v>
      </c>
      <c r="N344" s="28">
        <v>0</v>
      </c>
      <c r="O344" s="25">
        <v>0</v>
      </c>
      <c r="P344" s="22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>
        <f t="shared" si="108"/>
        <v>0</v>
      </c>
      <c r="AA344">
        <f t="shared" si="109"/>
        <v>0</v>
      </c>
      <c r="AB344" s="13">
        <f t="shared" si="126"/>
        <v>0</v>
      </c>
      <c r="AC344" s="13">
        <f t="shared" si="110"/>
        <v>0</v>
      </c>
      <c r="AD344" s="13">
        <f t="shared" si="111"/>
        <v>0</v>
      </c>
      <c r="AE344" s="9">
        <f t="shared" si="112"/>
        <v>0</v>
      </c>
      <c r="AF344" s="13">
        <f t="shared" si="113"/>
        <v>0</v>
      </c>
      <c r="AG344">
        <f t="shared" si="114"/>
        <v>0</v>
      </c>
      <c r="AH344" s="9">
        <f>ROUND(IF(K344=3%,$J$359*#REF!,0),0)</f>
        <v>0</v>
      </c>
      <c r="AI344" s="9">
        <f t="shared" si="115"/>
        <v>0</v>
      </c>
      <c r="AJ344" s="9">
        <f t="shared" si="116"/>
        <v>0</v>
      </c>
      <c r="AK344" s="9">
        <f t="shared" si="117"/>
        <v>0</v>
      </c>
      <c r="AL344" s="11">
        <f t="shared" si="118"/>
        <v>0</v>
      </c>
      <c r="AM344" s="9">
        <f>IF(K344=3%,ROUND($J$361*#REF!,0),0)</f>
        <v>0</v>
      </c>
      <c r="AN344" s="14">
        <f t="shared" si="119"/>
        <v>0</v>
      </c>
      <c r="AO344" s="14">
        <f t="shared" si="120"/>
        <v>0</v>
      </c>
      <c r="AP344" s="9">
        <f t="shared" si="121"/>
        <v>0</v>
      </c>
      <c r="AQ344" s="14">
        <f t="shared" si="122"/>
        <v>0</v>
      </c>
      <c r="AR344" s="11">
        <f t="shared" si="123"/>
        <v>0</v>
      </c>
      <c r="AS344" s="14">
        <v>0</v>
      </c>
      <c r="AT344" s="9">
        <f t="shared" si="124"/>
        <v>0</v>
      </c>
    </row>
    <row r="345" spans="1:46" ht="12.75">
      <c r="A345">
        <v>343</v>
      </c>
      <c r="B345" s="7" t="s">
        <v>694</v>
      </c>
      <c r="C345" s="7" t="s">
        <v>9</v>
      </c>
      <c r="D345" s="3" t="s">
        <v>695</v>
      </c>
      <c r="F345" s="16"/>
      <c r="G345" s="16"/>
      <c r="H345" s="16"/>
      <c r="I345" s="4">
        <f t="shared" si="106"/>
        <v>0</v>
      </c>
      <c r="J345" s="5">
        <f t="shared" si="107"/>
        <v>0</v>
      </c>
      <c r="K345" s="6"/>
      <c r="L345" s="28">
        <v>0</v>
      </c>
      <c r="M345" s="28">
        <v>0</v>
      </c>
      <c r="N345" s="28">
        <v>0</v>
      </c>
      <c r="O345" s="25">
        <v>0</v>
      </c>
      <c r="P345" s="22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>
        <f t="shared" si="108"/>
        <v>0</v>
      </c>
      <c r="AA345">
        <f t="shared" si="109"/>
        <v>0</v>
      </c>
      <c r="AB345" s="13">
        <f t="shared" si="126"/>
        <v>0</v>
      </c>
      <c r="AC345" s="13">
        <f t="shared" si="110"/>
        <v>0</v>
      </c>
      <c r="AD345" s="13">
        <f t="shared" si="111"/>
        <v>0</v>
      </c>
      <c r="AE345" s="9">
        <f t="shared" si="112"/>
        <v>0</v>
      </c>
      <c r="AF345" s="13">
        <f t="shared" si="113"/>
        <v>0</v>
      </c>
      <c r="AG345">
        <f t="shared" si="114"/>
        <v>0</v>
      </c>
      <c r="AH345" s="9">
        <f>ROUND(IF(K345=3%,$J$359*#REF!,0),0)</f>
        <v>0</v>
      </c>
      <c r="AI345" s="9">
        <f t="shared" si="115"/>
        <v>0</v>
      </c>
      <c r="AJ345" s="9">
        <f t="shared" si="116"/>
        <v>0</v>
      </c>
      <c r="AK345" s="9">
        <f t="shared" si="117"/>
        <v>0</v>
      </c>
      <c r="AL345" s="11">
        <f t="shared" si="118"/>
        <v>0</v>
      </c>
      <c r="AM345" s="9">
        <f>IF(K345=3%,ROUND($J$361*#REF!,0),0)</f>
        <v>0</v>
      </c>
      <c r="AN345" s="14">
        <f t="shared" si="119"/>
        <v>0</v>
      </c>
      <c r="AO345" s="14">
        <f t="shared" si="120"/>
        <v>0</v>
      </c>
      <c r="AP345" s="9">
        <f t="shared" si="121"/>
        <v>0</v>
      </c>
      <c r="AQ345" s="14">
        <f t="shared" si="122"/>
        <v>0</v>
      </c>
      <c r="AR345" s="11">
        <f t="shared" si="123"/>
        <v>0</v>
      </c>
      <c r="AS345" s="14">
        <v>0</v>
      </c>
      <c r="AT345" s="9">
        <f t="shared" si="124"/>
        <v>0</v>
      </c>
    </row>
    <row r="346" spans="1:46" ht="12.75">
      <c r="A346">
        <v>344</v>
      </c>
      <c r="B346" s="7" t="s">
        <v>696</v>
      </c>
      <c r="C346" s="7" t="s">
        <v>9</v>
      </c>
      <c r="D346" s="3" t="s">
        <v>697</v>
      </c>
      <c r="F346" s="16"/>
      <c r="G346" s="16"/>
      <c r="H346" s="16"/>
      <c r="I346" s="4">
        <f t="shared" si="106"/>
        <v>0</v>
      </c>
      <c r="J346" s="5">
        <f t="shared" si="107"/>
        <v>0</v>
      </c>
      <c r="K346" s="6"/>
      <c r="L346" s="28">
        <v>0</v>
      </c>
      <c r="M346" s="28">
        <v>0</v>
      </c>
      <c r="N346" s="28">
        <v>0</v>
      </c>
      <c r="O346" s="25">
        <v>0</v>
      </c>
      <c r="P346" s="22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>
        <f t="shared" si="108"/>
        <v>0</v>
      </c>
      <c r="AA346">
        <f t="shared" si="109"/>
        <v>0</v>
      </c>
      <c r="AB346" s="13">
        <f t="shared" si="126"/>
        <v>0</v>
      </c>
      <c r="AC346" s="13">
        <f t="shared" si="110"/>
        <v>0</v>
      </c>
      <c r="AD346" s="13">
        <f t="shared" si="111"/>
        <v>0</v>
      </c>
      <c r="AE346" s="9">
        <f t="shared" si="112"/>
        <v>0</v>
      </c>
      <c r="AF346" s="13">
        <f t="shared" si="113"/>
        <v>0</v>
      </c>
      <c r="AG346">
        <f t="shared" si="114"/>
        <v>0</v>
      </c>
      <c r="AH346" s="9">
        <f>ROUND(IF(K346=3%,$J$359*#REF!,0),0)</f>
        <v>0</v>
      </c>
      <c r="AI346" s="9">
        <f t="shared" si="115"/>
        <v>0</v>
      </c>
      <c r="AJ346" s="9">
        <f t="shared" si="116"/>
        <v>0</v>
      </c>
      <c r="AK346" s="9">
        <f t="shared" si="117"/>
        <v>0</v>
      </c>
      <c r="AL346" s="11">
        <f t="shared" si="118"/>
        <v>0</v>
      </c>
      <c r="AM346" s="9">
        <f>IF(K346=3%,ROUND($J$361*#REF!,0),0)</f>
        <v>0</v>
      </c>
      <c r="AN346" s="14">
        <f t="shared" si="119"/>
        <v>0</v>
      </c>
      <c r="AO346" s="14">
        <f t="shared" si="120"/>
        <v>0</v>
      </c>
      <c r="AP346" s="9">
        <f t="shared" si="121"/>
        <v>0</v>
      </c>
      <c r="AQ346" s="14">
        <f t="shared" si="122"/>
        <v>0</v>
      </c>
      <c r="AR346" s="11">
        <f t="shared" si="123"/>
        <v>0</v>
      </c>
      <c r="AS346" s="14">
        <v>0</v>
      </c>
      <c r="AT346" s="9">
        <f t="shared" si="124"/>
        <v>0</v>
      </c>
    </row>
    <row r="347" spans="1:46" ht="12.75">
      <c r="A347">
        <v>345</v>
      </c>
      <c r="B347" s="7" t="s">
        <v>698</v>
      </c>
      <c r="C347" s="7" t="s">
        <v>9</v>
      </c>
      <c r="D347" s="3" t="s">
        <v>699</v>
      </c>
      <c r="F347" s="16"/>
      <c r="G347" s="16"/>
      <c r="H347" s="16"/>
      <c r="I347" s="4">
        <f t="shared" si="106"/>
        <v>0</v>
      </c>
      <c r="J347" s="5">
        <f t="shared" si="107"/>
        <v>0</v>
      </c>
      <c r="K347" s="6"/>
      <c r="L347" s="28">
        <v>0</v>
      </c>
      <c r="M347" s="28">
        <v>0</v>
      </c>
      <c r="N347" s="28">
        <v>0</v>
      </c>
      <c r="O347" s="25">
        <v>0</v>
      </c>
      <c r="P347" s="22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>
        <f t="shared" si="108"/>
        <v>0</v>
      </c>
      <c r="AA347">
        <f t="shared" si="109"/>
        <v>0</v>
      </c>
      <c r="AB347" s="13">
        <f t="shared" si="126"/>
        <v>0</v>
      </c>
      <c r="AC347" s="13">
        <f t="shared" si="110"/>
        <v>0</v>
      </c>
      <c r="AD347" s="13">
        <f t="shared" si="111"/>
        <v>0</v>
      </c>
      <c r="AE347" s="9">
        <f t="shared" si="112"/>
        <v>0</v>
      </c>
      <c r="AF347" s="13">
        <f t="shared" si="113"/>
        <v>0</v>
      </c>
      <c r="AG347">
        <f t="shared" si="114"/>
        <v>0</v>
      </c>
      <c r="AH347" s="9">
        <f>ROUND(IF(K347=3%,$J$359*#REF!,0),0)</f>
        <v>0</v>
      </c>
      <c r="AI347" s="9">
        <f t="shared" si="115"/>
        <v>0</v>
      </c>
      <c r="AJ347" s="9">
        <f t="shared" si="116"/>
        <v>0</v>
      </c>
      <c r="AK347" s="9">
        <f t="shared" si="117"/>
        <v>0</v>
      </c>
      <c r="AL347" s="11">
        <f t="shared" si="118"/>
        <v>0</v>
      </c>
      <c r="AM347" s="9">
        <f>IF(K347=3%,ROUND($J$361*#REF!,0),0)</f>
        <v>0</v>
      </c>
      <c r="AN347" s="14">
        <f t="shared" si="119"/>
        <v>0</v>
      </c>
      <c r="AO347" s="14">
        <f t="shared" si="120"/>
        <v>0</v>
      </c>
      <c r="AP347" s="9">
        <f t="shared" si="121"/>
        <v>0</v>
      </c>
      <c r="AQ347" s="14">
        <f t="shared" si="122"/>
        <v>0</v>
      </c>
      <c r="AR347" s="11">
        <f t="shared" si="123"/>
        <v>0</v>
      </c>
      <c r="AS347" s="14">
        <v>0</v>
      </c>
      <c r="AT347" s="9">
        <f t="shared" si="124"/>
        <v>0</v>
      </c>
    </row>
    <row r="348" spans="1:46" ht="12.75">
      <c r="A348">
        <v>346</v>
      </c>
      <c r="B348" s="7" t="s">
        <v>700</v>
      </c>
      <c r="C348" s="7" t="s">
        <v>9</v>
      </c>
      <c r="D348" s="3" t="s">
        <v>701</v>
      </c>
      <c r="F348" s="16"/>
      <c r="G348" s="16"/>
      <c r="H348" s="16"/>
      <c r="I348" s="4">
        <f t="shared" si="106"/>
        <v>0</v>
      </c>
      <c r="J348" s="5">
        <f t="shared" si="107"/>
        <v>0</v>
      </c>
      <c r="K348" s="6"/>
      <c r="L348" s="28">
        <v>0</v>
      </c>
      <c r="M348" s="28">
        <v>0</v>
      </c>
      <c r="N348" s="28">
        <v>0</v>
      </c>
      <c r="O348" s="25">
        <v>0</v>
      </c>
      <c r="P348" s="22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>
        <f t="shared" si="108"/>
        <v>0</v>
      </c>
      <c r="AA348">
        <f t="shared" si="109"/>
        <v>0</v>
      </c>
      <c r="AB348" s="13">
        <f t="shared" si="126"/>
        <v>0</v>
      </c>
      <c r="AC348" s="13">
        <f t="shared" si="110"/>
        <v>0</v>
      </c>
      <c r="AD348" s="13">
        <f t="shared" si="111"/>
        <v>0</v>
      </c>
      <c r="AE348" s="9">
        <f t="shared" si="112"/>
        <v>0</v>
      </c>
      <c r="AF348" s="13">
        <f t="shared" si="113"/>
        <v>0</v>
      </c>
      <c r="AG348">
        <f t="shared" si="114"/>
        <v>0</v>
      </c>
      <c r="AH348" s="9">
        <f>ROUND(IF(K348=3%,$J$359*#REF!,0),0)</f>
        <v>0</v>
      </c>
      <c r="AI348" s="9">
        <f t="shared" si="115"/>
        <v>0</v>
      </c>
      <c r="AJ348" s="9">
        <f t="shared" si="116"/>
        <v>0</v>
      </c>
      <c r="AK348" s="9">
        <f t="shared" si="117"/>
        <v>0</v>
      </c>
      <c r="AL348" s="11">
        <f t="shared" si="118"/>
        <v>0</v>
      </c>
      <c r="AM348" s="9">
        <f>IF(K348=3%,ROUND($J$361*#REF!,0),0)</f>
        <v>0</v>
      </c>
      <c r="AN348" s="14">
        <f t="shared" si="119"/>
        <v>0</v>
      </c>
      <c r="AO348" s="14">
        <f t="shared" si="120"/>
        <v>0</v>
      </c>
      <c r="AP348" s="9">
        <f t="shared" si="121"/>
        <v>0</v>
      </c>
      <c r="AQ348" s="14">
        <f t="shared" si="122"/>
        <v>0</v>
      </c>
      <c r="AR348" s="11">
        <f t="shared" si="123"/>
        <v>0</v>
      </c>
      <c r="AS348" s="14">
        <v>0</v>
      </c>
      <c r="AT348" s="9">
        <f t="shared" si="124"/>
        <v>0</v>
      </c>
    </row>
    <row r="349" spans="1:46" ht="12.75">
      <c r="A349">
        <v>347</v>
      </c>
      <c r="B349" s="7" t="s">
        <v>702</v>
      </c>
      <c r="C349" s="7" t="s">
        <v>9</v>
      </c>
      <c r="D349" s="3" t="s">
        <v>703</v>
      </c>
      <c r="F349" s="16"/>
      <c r="G349" s="16"/>
      <c r="H349" s="16"/>
      <c r="I349" s="4">
        <f t="shared" si="106"/>
        <v>0</v>
      </c>
      <c r="J349" s="5">
        <f t="shared" si="107"/>
        <v>0</v>
      </c>
      <c r="K349" s="6"/>
      <c r="L349" s="28">
        <v>0</v>
      </c>
      <c r="M349" s="28">
        <v>0</v>
      </c>
      <c r="N349" s="28">
        <v>0</v>
      </c>
      <c r="O349" s="25">
        <v>0</v>
      </c>
      <c r="P349" s="22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>
        <f t="shared" si="108"/>
        <v>0</v>
      </c>
      <c r="AA349">
        <f t="shared" si="109"/>
        <v>0</v>
      </c>
      <c r="AB349" s="13">
        <f t="shared" si="126"/>
        <v>0</v>
      </c>
      <c r="AC349" s="13">
        <f t="shared" si="110"/>
        <v>0</v>
      </c>
      <c r="AD349" s="13">
        <f t="shared" si="111"/>
        <v>0</v>
      </c>
      <c r="AE349" s="9">
        <f t="shared" si="112"/>
        <v>0</v>
      </c>
      <c r="AF349" s="13">
        <f t="shared" si="113"/>
        <v>0</v>
      </c>
      <c r="AG349">
        <f t="shared" si="114"/>
        <v>0</v>
      </c>
      <c r="AH349" s="9">
        <f>ROUND(IF(K349=3%,$J$359*#REF!,0),0)</f>
        <v>0</v>
      </c>
      <c r="AI349" s="9">
        <f t="shared" si="115"/>
        <v>0</v>
      </c>
      <c r="AJ349" s="9">
        <f t="shared" si="116"/>
        <v>0</v>
      </c>
      <c r="AK349" s="9">
        <f t="shared" si="117"/>
        <v>0</v>
      </c>
      <c r="AL349" s="11">
        <f t="shared" si="118"/>
        <v>0</v>
      </c>
      <c r="AM349" s="9">
        <f>IF(K349=3%,ROUND($J$361*#REF!,0),0)</f>
        <v>0</v>
      </c>
      <c r="AN349" s="14">
        <f t="shared" si="119"/>
        <v>0</v>
      </c>
      <c r="AO349" s="14">
        <f t="shared" si="120"/>
        <v>0</v>
      </c>
      <c r="AP349" s="9">
        <f t="shared" si="121"/>
        <v>0</v>
      </c>
      <c r="AQ349" s="14">
        <f t="shared" si="122"/>
        <v>0</v>
      </c>
      <c r="AR349" s="11">
        <f t="shared" si="123"/>
        <v>0</v>
      </c>
      <c r="AS349" s="14">
        <v>0</v>
      </c>
      <c r="AT349" s="9">
        <f t="shared" si="124"/>
        <v>0</v>
      </c>
    </row>
    <row r="350" spans="1:46" ht="12.75">
      <c r="A350">
        <v>348</v>
      </c>
      <c r="B350" s="7" t="s">
        <v>704</v>
      </c>
      <c r="C350" s="7" t="s">
        <v>9</v>
      </c>
      <c r="D350" s="3" t="s">
        <v>705</v>
      </c>
      <c r="F350" s="16"/>
      <c r="G350" s="16"/>
      <c r="H350" s="16"/>
      <c r="I350" s="4">
        <f t="shared" si="106"/>
        <v>0</v>
      </c>
      <c r="J350" s="5">
        <f t="shared" si="107"/>
        <v>0</v>
      </c>
      <c r="K350" s="6"/>
      <c r="L350" s="28">
        <v>0</v>
      </c>
      <c r="M350" s="28">
        <v>0</v>
      </c>
      <c r="N350" s="28">
        <v>0</v>
      </c>
      <c r="O350" s="25">
        <v>0</v>
      </c>
      <c r="P350" s="22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>
        <f t="shared" si="108"/>
        <v>0</v>
      </c>
      <c r="AA350">
        <f t="shared" si="109"/>
        <v>0</v>
      </c>
      <c r="AB350" s="13">
        <f t="shared" si="126"/>
        <v>0</v>
      </c>
      <c r="AC350" s="13">
        <f t="shared" si="110"/>
        <v>0</v>
      </c>
      <c r="AD350" s="13">
        <f t="shared" si="111"/>
        <v>0</v>
      </c>
      <c r="AE350" s="9">
        <f t="shared" si="112"/>
        <v>0</v>
      </c>
      <c r="AF350" s="13">
        <f t="shared" si="113"/>
        <v>0</v>
      </c>
      <c r="AG350">
        <f t="shared" si="114"/>
        <v>0</v>
      </c>
      <c r="AH350" s="9">
        <f>ROUND(IF(K350=3%,$J$359*#REF!,0),0)</f>
        <v>0</v>
      </c>
      <c r="AI350" s="9">
        <f t="shared" si="115"/>
        <v>0</v>
      </c>
      <c r="AJ350" s="9">
        <f t="shared" si="116"/>
        <v>0</v>
      </c>
      <c r="AK350" s="9">
        <f t="shared" si="117"/>
        <v>0</v>
      </c>
      <c r="AL350" s="11">
        <f t="shared" si="118"/>
        <v>0</v>
      </c>
      <c r="AM350" s="9">
        <f>IF(K350=3%,ROUND($J$361*#REF!,0),0)</f>
        <v>0</v>
      </c>
      <c r="AN350" s="14">
        <f t="shared" si="119"/>
        <v>0</v>
      </c>
      <c r="AO350" s="14">
        <f t="shared" si="120"/>
        <v>0</v>
      </c>
      <c r="AP350" s="9">
        <f t="shared" si="121"/>
        <v>0</v>
      </c>
      <c r="AQ350" s="14">
        <f t="shared" si="122"/>
        <v>0</v>
      </c>
      <c r="AR350" s="11">
        <f t="shared" si="123"/>
        <v>0</v>
      </c>
      <c r="AS350" s="14">
        <v>0</v>
      </c>
      <c r="AT350" s="9">
        <f t="shared" si="124"/>
        <v>0</v>
      </c>
    </row>
    <row r="351" spans="1:46" ht="12.75">
      <c r="A351">
        <v>349</v>
      </c>
      <c r="B351" s="7" t="s">
        <v>706</v>
      </c>
      <c r="C351" s="7" t="s">
        <v>9</v>
      </c>
      <c r="D351" s="3" t="s">
        <v>707</v>
      </c>
      <c r="F351" s="16"/>
      <c r="G351" s="16"/>
      <c r="H351" s="16"/>
      <c r="I351" s="4">
        <f t="shared" si="106"/>
        <v>0</v>
      </c>
      <c r="J351" s="5">
        <f t="shared" si="107"/>
        <v>0</v>
      </c>
      <c r="K351" s="6"/>
      <c r="L351" s="28">
        <v>0</v>
      </c>
      <c r="M351" s="28">
        <v>0</v>
      </c>
      <c r="N351" s="28">
        <v>0</v>
      </c>
      <c r="O351" s="25">
        <v>0</v>
      </c>
      <c r="P351" s="22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>
        <f t="shared" si="108"/>
        <v>0</v>
      </c>
      <c r="AA351">
        <f t="shared" si="109"/>
        <v>0</v>
      </c>
      <c r="AB351" s="13">
        <f t="shared" si="126"/>
        <v>0</v>
      </c>
      <c r="AC351" s="13">
        <f t="shared" si="110"/>
        <v>0</v>
      </c>
      <c r="AD351" s="13">
        <f t="shared" si="111"/>
        <v>0</v>
      </c>
      <c r="AE351" s="9">
        <f t="shared" si="112"/>
        <v>0</v>
      </c>
      <c r="AF351" s="13">
        <f t="shared" si="113"/>
        <v>0</v>
      </c>
      <c r="AG351">
        <f t="shared" si="114"/>
        <v>0</v>
      </c>
      <c r="AH351" s="9">
        <f>ROUND(IF(K351=3%,$J$359*#REF!,0),0)</f>
        <v>0</v>
      </c>
      <c r="AI351" s="9">
        <f t="shared" si="115"/>
        <v>0</v>
      </c>
      <c r="AJ351" s="9">
        <f t="shared" si="116"/>
        <v>0</v>
      </c>
      <c r="AK351" s="9">
        <f t="shared" si="117"/>
        <v>0</v>
      </c>
      <c r="AL351" s="11">
        <f t="shared" si="118"/>
        <v>0</v>
      </c>
      <c r="AM351" s="9">
        <f>IF(K351=3%,ROUND($J$361*#REF!,0),0)</f>
        <v>0</v>
      </c>
      <c r="AN351" s="14">
        <f t="shared" si="119"/>
        <v>0</v>
      </c>
      <c r="AO351" s="14">
        <f t="shared" si="120"/>
        <v>0</v>
      </c>
      <c r="AP351" s="9">
        <f t="shared" si="121"/>
        <v>0</v>
      </c>
      <c r="AQ351" s="14">
        <f t="shared" si="122"/>
        <v>0</v>
      </c>
      <c r="AR351" s="11">
        <f t="shared" si="123"/>
        <v>0</v>
      </c>
      <c r="AS351" s="14">
        <v>0</v>
      </c>
      <c r="AT351" s="9">
        <f t="shared" si="124"/>
        <v>0</v>
      </c>
    </row>
    <row r="352" spans="1:46" ht="12.75">
      <c r="A352">
        <v>350</v>
      </c>
      <c r="B352" s="7" t="s">
        <v>708</v>
      </c>
      <c r="C352" s="7" t="s">
        <v>9</v>
      </c>
      <c r="D352" s="3" t="s">
        <v>709</v>
      </c>
      <c r="F352" s="16"/>
      <c r="G352" s="16"/>
      <c r="H352" s="16"/>
      <c r="I352" s="4">
        <f t="shared" si="106"/>
        <v>0</v>
      </c>
      <c r="J352" s="5">
        <f t="shared" si="107"/>
        <v>0</v>
      </c>
      <c r="K352" s="6"/>
      <c r="L352" s="28">
        <v>0</v>
      </c>
      <c r="M352" s="28">
        <v>0</v>
      </c>
      <c r="N352" s="28">
        <v>0</v>
      </c>
      <c r="O352" s="25">
        <v>0</v>
      </c>
      <c r="P352" s="22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>
        <f t="shared" si="108"/>
        <v>0</v>
      </c>
      <c r="AA352">
        <f t="shared" si="109"/>
        <v>0</v>
      </c>
      <c r="AB352" s="13">
        <f t="shared" si="126"/>
        <v>0</v>
      </c>
      <c r="AC352" s="13">
        <f t="shared" si="110"/>
        <v>0</v>
      </c>
      <c r="AD352" s="13">
        <f t="shared" si="111"/>
        <v>0</v>
      </c>
      <c r="AE352" s="9">
        <f t="shared" si="112"/>
        <v>0</v>
      </c>
      <c r="AF352" s="13">
        <f t="shared" si="113"/>
        <v>0</v>
      </c>
      <c r="AG352">
        <f t="shared" si="114"/>
        <v>0</v>
      </c>
      <c r="AH352" s="9">
        <f>ROUND(IF(K352=3%,$J$359*#REF!,0),0)</f>
        <v>0</v>
      </c>
      <c r="AI352" s="9">
        <f t="shared" si="115"/>
        <v>0</v>
      </c>
      <c r="AJ352" s="9">
        <f t="shared" si="116"/>
        <v>0</v>
      </c>
      <c r="AK352" s="9">
        <f t="shared" si="117"/>
        <v>0</v>
      </c>
      <c r="AL352" s="11">
        <f t="shared" si="118"/>
        <v>0</v>
      </c>
      <c r="AM352" s="9">
        <f>IF(K352=3%,ROUND($J$361*#REF!,0),0)</f>
        <v>0</v>
      </c>
      <c r="AN352" s="14">
        <f t="shared" si="119"/>
        <v>0</v>
      </c>
      <c r="AO352" s="14">
        <f t="shared" si="120"/>
        <v>0</v>
      </c>
      <c r="AP352" s="9">
        <f t="shared" si="121"/>
        <v>0</v>
      </c>
      <c r="AQ352" s="14">
        <f t="shared" si="122"/>
        <v>0</v>
      </c>
      <c r="AR352" s="11">
        <f t="shared" si="123"/>
        <v>0</v>
      </c>
      <c r="AS352" s="14">
        <v>0</v>
      </c>
      <c r="AT352" s="9">
        <f t="shared" si="124"/>
        <v>0</v>
      </c>
    </row>
    <row r="353" spans="1:46" ht="12.75">
      <c r="A353">
        <v>351</v>
      </c>
      <c r="B353" s="7" t="s">
        <v>710</v>
      </c>
      <c r="C353" s="7" t="s">
        <v>9</v>
      </c>
      <c r="D353" s="3" t="s">
        <v>711</v>
      </c>
      <c r="E353">
        <v>2006</v>
      </c>
      <c r="F353" s="17">
        <v>1432615</v>
      </c>
      <c r="G353" s="17">
        <v>15860</v>
      </c>
      <c r="H353" s="17">
        <v>0</v>
      </c>
      <c r="I353" s="4">
        <f t="shared" si="106"/>
        <v>1416755</v>
      </c>
      <c r="J353" s="5">
        <f t="shared" si="107"/>
        <v>1416755</v>
      </c>
      <c r="K353" s="6">
        <v>0.03</v>
      </c>
      <c r="L353" s="28">
        <v>380084</v>
      </c>
      <c r="M353" s="28">
        <v>20221</v>
      </c>
      <c r="N353" s="28">
        <v>11811</v>
      </c>
      <c r="O353" s="25">
        <v>412255</v>
      </c>
      <c r="P353" s="22">
        <v>0.2909</v>
      </c>
      <c r="Q353" s="9">
        <v>0</v>
      </c>
      <c r="R353" s="9">
        <v>1076698</v>
      </c>
      <c r="S353" s="9">
        <v>1099144</v>
      </c>
      <c r="T353" s="9">
        <v>1182628</v>
      </c>
      <c r="U353" s="9">
        <v>850920</v>
      </c>
      <c r="V353" s="9">
        <v>473978</v>
      </c>
      <c r="W353" s="9">
        <v>383829</v>
      </c>
      <c r="X353" s="9">
        <v>395056</v>
      </c>
      <c r="Y353" s="9">
        <v>412255</v>
      </c>
      <c r="Z353">
        <f t="shared" si="108"/>
        <v>26.83</v>
      </c>
      <c r="AA353" t="e">
        <f t="shared" si="109"/>
        <v>#REF!</v>
      </c>
      <c r="AB353" s="13">
        <f t="shared" si="126"/>
        <v>380083.61062</v>
      </c>
      <c r="AC353" s="13">
        <f t="shared" si="110"/>
        <v>380083.61062</v>
      </c>
      <c r="AD353" s="13">
        <f t="shared" si="111"/>
        <v>-0.3893800000078045</v>
      </c>
      <c r="AE353" s="9">
        <f t="shared" si="112"/>
        <v>380084</v>
      </c>
      <c r="AF353" s="13">
        <f t="shared" si="113"/>
        <v>0.3893800000078045</v>
      </c>
      <c r="AG353">
        <f t="shared" si="114"/>
        <v>26.83</v>
      </c>
      <c r="AH353" s="9" t="e">
        <f>ROUND(IF(K353=3%,$J$359*#REF!,0),0)</f>
        <v>#REF!</v>
      </c>
      <c r="AI353" s="9" t="e">
        <f t="shared" si="115"/>
        <v>#REF!</v>
      </c>
      <c r="AJ353" s="9" t="e">
        <f t="shared" si="116"/>
        <v>#REF!</v>
      </c>
      <c r="AK353" s="9" t="e">
        <f t="shared" si="117"/>
        <v>#REF!</v>
      </c>
      <c r="AL353" s="11" t="e">
        <f t="shared" si="118"/>
        <v>#REF!</v>
      </c>
      <c r="AM353" s="9" t="e">
        <f>IF(K353=3%,ROUND($J$361*#REF!,0),0)</f>
        <v>#REF!</v>
      </c>
      <c r="AN353" s="14" t="e">
        <f t="shared" si="119"/>
        <v>#REF!</v>
      </c>
      <c r="AO353" s="14" t="e">
        <f t="shared" si="120"/>
        <v>#REF!</v>
      </c>
      <c r="AP353" s="9" t="e">
        <f t="shared" si="121"/>
        <v>#REF!</v>
      </c>
      <c r="AQ353" s="14" t="e">
        <f t="shared" si="122"/>
        <v>#REF!</v>
      </c>
      <c r="AR353" s="11" t="e">
        <f t="shared" si="123"/>
        <v>#REF!</v>
      </c>
      <c r="AS353" s="14">
        <v>139</v>
      </c>
      <c r="AT353" s="9" t="e">
        <f t="shared" si="124"/>
        <v>#REF!</v>
      </c>
    </row>
    <row r="354" spans="9:46" ht="12.75">
      <c r="I354" s="4"/>
      <c r="K354">
        <f>COUNTIF(K3:K353,"=3.0%")</f>
        <v>75</v>
      </c>
      <c r="P354" s="22"/>
      <c r="Y354" s="9"/>
      <c r="AB354" s="13"/>
      <c r="AE354" s="13"/>
      <c r="AF354" s="13"/>
      <c r="AL354" s="11"/>
      <c r="AR354" s="11"/>
      <c r="AT354" s="9"/>
    </row>
    <row r="355" spans="4:46" ht="12.75" hidden="1">
      <c r="D355" t="s">
        <v>715</v>
      </c>
      <c r="E355">
        <f>COUNTIF(E3:E353,"&gt;0")</f>
        <v>148</v>
      </c>
      <c r="F355">
        <f>COUNTIF(F3:F353,"&gt;0")</f>
        <v>148</v>
      </c>
      <c r="I355" s="4" t="s">
        <v>719</v>
      </c>
      <c r="J355" s="9">
        <f>SUM(J3:J353)</f>
        <v>89239796</v>
      </c>
      <c r="L355" s="28">
        <v>23941037</v>
      </c>
      <c r="M355" s="28">
        <v>2576103</v>
      </c>
      <c r="N355" s="28">
        <v>1291757</v>
      </c>
      <c r="O355" s="26">
        <v>27722042</v>
      </c>
      <c r="P355" s="22">
        <v>0.3106</v>
      </c>
      <c r="Q355" s="9">
        <f aca="true" t="shared" si="127" ref="Q355:X355">SUM(Q3:Q353)</f>
        <v>30822218</v>
      </c>
      <c r="R355" s="9">
        <f t="shared" si="127"/>
        <v>46337391</v>
      </c>
      <c r="S355" s="9">
        <f t="shared" si="127"/>
        <v>58666783</v>
      </c>
      <c r="T355" s="9">
        <f t="shared" si="127"/>
        <v>68131814</v>
      </c>
      <c r="U355" s="9">
        <f t="shared" si="127"/>
        <v>54614430.10000001</v>
      </c>
      <c r="V355" s="9">
        <f t="shared" si="127"/>
        <v>31581103</v>
      </c>
      <c r="W355" s="9">
        <f t="shared" si="127"/>
        <v>25867695</v>
      </c>
      <c r="X355" s="9">
        <f t="shared" si="127"/>
        <v>26182297</v>
      </c>
      <c r="Y355" s="9" t="e">
        <f>AP355</f>
        <v>#REF!</v>
      </c>
      <c r="AB355" s="13">
        <f>ROUND(($J$357/$J$355)*J355,5)</f>
        <v>23941037</v>
      </c>
      <c r="AC355" s="9">
        <f>SUM(AC3:AC353)</f>
        <v>23941036.999959998</v>
      </c>
      <c r="AD355" s="9">
        <f>SUM(AD3:AD353)</f>
        <v>-4.0000074477575254E-05</v>
      </c>
      <c r="AE355" s="9">
        <f>SUM(AE3:AE353)</f>
        <v>23941037</v>
      </c>
      <c r="AF355" s="13">
        <f>AE355-AB355</f>
        <v>0</v>
      </c>
      <c r="AG355">
        <f>IF(AE355&gt;0,ROUND((AE355/J355)*100,2),0)</f>
        <v>26.83</v>
      </c>
      <c r="AH355" s="9" t="e">
        <f>SUM(AH3:AH353)</f>
        <v>#REF!</v>
      </c>
      <c r="AI355" s="9" t="e">
        <f>SUM(AI3:AI353)</f>
        <v>#REF!</v>
      </c>
      <c r="AJ355" s="9" t="e">
        <f>SUM(AJ3:AJ353)</f>
        <v>#REF!</v>
      </c>
      <c r="AK355" s="9" t="e">
        <f>SUM(AK3:AK353)</f>
        <v>#REF!</v>
      </c>
      <c r="AL355" s="11" t="e">
        <f>IF(J355&gt;0,ROUND(AK355/J355*100,2),0)</f>
        <v>#REF!</v>
      </c>
      <c r="AM355" s="9" t="e">
        <f>SUM(AM3:AM353)</f>
        <v>#REF!</v>
      </c>
      <c r="AN355" s="9" t="e">
        <f>SUM(AN3:AN353)</f>
        <v>#REF!</v>
      </c>
      <c r="AO355" s="9" t="e">
        <f>SUM(AO3:AO353)</f>
        <v>#REF!</v>
      </c>
      <c r="AP355" s="9" t="e">
        <f>SUM(AP3:AP353)</f>
        <v>#REF!</v>
      </c>
      <c r="AQ355" s="9" t="e">
        <f>SUM(AQ3:AQ353)</f>
        <v>#REF!</v>
      </c>
      <c r="AR355" s="11" t="e">
        <f>IF(AP355&gt;0,ROUND(AP355/J355*100,2),0)</f>
        <v>#REF!</v>
      </c>
      <c r="AT355" s="9" t="e">
        <f>SUM(AT3:AT353)</f>
        <v>#REF!</v>
      </c>
    </row>
    <row r="356" spans="4:46" ht="12.75" hidden="1">
      <c r="D356" s="10" t="s">
        <v>714</v>
      </c>
      <c r="E356">
        <v>0</v>
      </c>
      <c r="F356" s="8">
        <v>1</v>
      </c>
      <c r="I356" t="s">
        <v>720</v>
      </c>
      <c r="J356" s="9">
        <v>29926296.66</v>
      </c>
      <c r="K356" t="s">
        <v>737</v>
      </c>
      <c r="P356" s="22">
        <v>0</v>
      </c>
      <c r="Y356" s="9"/>
      <c r="AA356">
        <f>COUNTIF(AA3:AA353,"=100.00")</f>
        <v>0</v>
      </c>
      <c r="AB356" s="13"/>
      <c r="AE356" s="13"/>
      <c r="AF356" s="13"/>
      <c r="AM356">
        <f>COUNTIF(AM3:AM353,"&gt;0")</f>
        <v>0</v>
      </c>
      <c r="AT356" s="9"/>
    </row>
    <row r="357" spans="4:46" ht="12.75" hidden="1">
      <c r="D357" s="10" t="s">
        <v>749</v>
      </c>
      <c r="I357" s="12">
        <v>0.8</v>
      </c>
      <c r="J357" s="9">
        <f>ROUND(J356*80%,0)</f>
        <v>23941037</v>
      </c>
      <c r="K357" t="s">
        <v>738</v>
      </c>
      <c r="P357" s="22">
        <v>0.72</v>
      </c>
      <c r="Y357" s="9"/>
      <c r="AB357" s="13"/>
      <c r="AE357" s="13"/>
      <c r="AF357" s="13"/>
      <c r="AR357">
        <f>COUNTIF(AR3:AR353,"=26.83")</f>
        <v>72</v>
      </c>
      <c r="AT357" s="9"/>
    </row>
    <row r="358" spans="9:46" ht="12.75" hidden="1">
      <c r="I358" t="s">
        <v>722</v>
      </c>
      <c r="J358" s="9">
        <f>J356-AE355</f>
        <v>5985259.66</v>
      </c>
      <c r="P358" s="22">
        <v>0.09</v>
      </c>
      <c r="Y358" s="9"/>
      <c r="AB358" s="13"/>
      <c r="AF358" s="13"/>
      <c r="AQ358" s="12"/>
      <c r="AR358">
        <f>COUNTIF(AR3:AR353,"=100")</f>
        <v>0</v>
      </c>
      <c r="AT358" s="9"/>
    </row>
    <row r="359" spans="9:46" ht="12.75" hidden="1">
      <c r="I359" t="s">
        <v>723</v>
      </c>
      <c r="J359" s="9">
        <f>ROUND(J358/F355,0)</f>
        <v>40441</v>
      </c>
      <c r="K359" t="s">
        <v>739</v>
      </c>
      <c r="P359" s="22">
        <v>0.67</v>
      </c>
      <c r="Y359" s="9"/>
      <c r="AB359" s="13"/>
      <c r="AF359" s="13"/>
      <c r="AR359">
        <f>148-72-9</f>
        <v>67</v>
      </c>
      <c r="AT359" s="9"/>
    </row>
    <row r="360" spans="9:46" ht="12.75" hidden="1">
      <c r="I360" s="10" t="s">
        <v>724</v>
      </c>
      <c r="J360" s="9" t="e">
        <f>J356-AK355</f>
        <v>#REF!</v>
      </c>
      <c r="P360" s="22">
        <v>0</v>
      </c>
      <c r="Y360" s="9"/>
      <c r="AB360" s="13"/>
      <c r="AF360" s="13"/>
      <c r="AT360" s="9"/>
    </row>
    <row r="361" spans="9:46" ht="12.75" hidden="1">
      <c r="I361" s="10" t="s">
        <v>725</v>
      </c>
      <c r="J361" s="9" t="e">
        <f>ROUND(J360/F355,0)</f>
        <v>#REF!</v>
      </c>
      <c r="K361" t="s">
        <v>740</v>
      </c>
      <c r="P361" s="22">
        <v>0</v>
      </c>
      <c r="Y361" s="9"/>
      <c r="AB361" s="13"/>
      <c r="AF361" s="13"/>
      <c r="AT361" s="9"/>
    </row>
    <row r="362" spans="9:46" ht="12.75" hidden="1">
      <c r="I362" s="10" t="s">
        <v>724</v>
      </c>
      <c r="J362" s="9" t="e">
        <f>J356-AP355</f>
        <v>#REF!</v>
      </c>
      <c r="P362" s="22">
        <v>0</v>
      </c>
      <c r="Y362" s="9"/>
      <c r="AB362" s="13"/>
      <c r="AF362" s="13"/>
      <c r="AT362" s="9"/>
    </row>
    <row r="363" spans="14:47" ht="12.75" customHeight="1">
      <c r="N363" s="30"/>
      <c r="O363" s="35" t="s">
        <v>759</v>
      </c>
      <c r="P363" s="35"/>
      <c r="Y363" s="36" t="s">
        <v>759</v>
      </c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</row>
    <row r="364" spans="14:47" ht="12.75">
      <c r="N364" s="30"/>
      <c r="O364" s="35"/>
      <c r="P364" s="35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</row>
    <row r="365" spans="14:47" ht="12.75">
      <c r="N365" s="30"/>
      <c r="O365" s="35"/>
      <c r="P365" s="35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</row>
    <row r="366" spans="14:47" ht="12.75">
      <c r="N366" s="30"/>
      <c r="O366" s="35"/>
      <c r="P366" s="35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</row>
    <row r="367" spans="14:47" ht="12.75">
      <c r="N367" s="30"/>
      <c r="O367" s="35"/>
      <c r="P367" s="35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</row>
    <row r="368" spans="14:47" ht="12.75">
      <c r="N368" s="30"/>
      <c r="O368" s="35"/>
      <c r="P368" s="35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</row>
    <row r="369" spans="14:47" ht="12.75">
      <c r="N369" s="30"/>
      <c r="O369" s="35"/>
      <c r="P369" s="35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</row>
    <row r="370" spans="14:47" ht="12.75">
      <c r="N370" s="30"/>
      <c r="O370" s="35"/>
      <c r="P370" s="35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</row>
    <row r="371" spans="14:25" ht="12.75">
      <c r="N371" s="30"/>
      <c r="O371" s="31"/>
      <c r="P371" s="31"/>
      <c r="Y371" s="31"/>
    </row>
    <row r="372" spans="14:25" ht="12.75">
      <c r="N372" s="30"/>
      <c r="O372" s="31"/>
      <c r="P372" s="31"/>
      <c r="Y372" s="31"/>
    </row>
    <row r="373" ht="12.75">
      <c r="N373" s="30"/>
    </row>
  </sheetData>
  <sheetProtection/>
  <mergeCells count="4">
    <mergeCell ref="Q1:Y1"/>
    <mergeCell ref="D1:P1"/>
    <mergeCell ref="O363:P370"/>
    <mergeCell ref="Y363:AU370"/>
  </mergeCells>
  <printOptions gridLines="1"/>
  <pageMargins left="0.5" right="0.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 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</dc:creator>
  <cp:keywords/>
  <dc:description/>
  <cp:lastModifiedBy>Becky Gallagher</cp:lastModifiedBy>
  <cp:lastPrinted>2007-09-12T17:49:23Z</cp:lastPrinted>
  <dcterms:created xsi:type="dcterms:W3CDTF">2005-08-08T14:54:59Z</dcterms:created>
  <dcterms:modified xsi:type="dcterms:W3CDTF">2012-10-12T15:21:37Z</dcterms:modified>
  <cp:category/>
  <cp:version/>
  <cp:contentType/>
  <cp:contentStatus/>
</cp:coreProperties>
</file>