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O\NatPrograms\State and Local Files\Massachusetts\CPA\Presentations\Webinars\Bonding Presentations\"/>
    </mc:Choice>
  </mc:AlternateContent>
  <bookViews>
    <workbookView xWindow="120" yWindow="120" windowWidth="15180" windowHeight="8835"/>
  </bookViews>
  <sheets>
    <sheet name="Open Space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H18" i="1"/>
  <c r="I7" i="1" s="1"/>
  <c r="I13" i="1" s="1"/>
  <c r="I18" i="1" s="1"/>
  <c r="J7" i="1" s="1"/>
  <c r="J13" i="1" s="1"/>
  <c r="J18" i="1" s="1"/>
  <c r="K7" i="1" s="1"/>
  <c r="K13" i="1" s="1"/>
  <c r="K18" i="1" s="1"/>
  <c r="L7" i="1" s="1"/>
  <c r="L13" i="1" s="1"/>
  <c r="L18" i="1" s="1"/>
  <c r="M7" i="1" s="1"/>
  <c r="M13" i="1" s="1"/>
  <c r="M18" i="1" s="1"/>
  <c r="N7" i="1" s="1"/>
  <c r="N13" i="1" s="1"/>
  <c r="N18" i="1" s="1"/>
  <c r="O7" i="1" s="1"/>
  <c r="O13" i="1" s="1"/>
  <c r="O18" i="1" s="1"/>
  <c r="P7" i="1" s="1"/>
  <c r="P13" i="1" s="1"/>
  <c r="P18" i="1" s="1"/>
  <c r="Q7" i="1" s="1"/>
  <c r="Q13" i="1" s="1"/>
  <c r="Q18" i="1" s="1"/>
  <c r="R7" i="1" s="1"/>
  <c r="R13" i="1" s="1"/>
  <c r="R18" i="1" s="1"/>
  <c r="S7" i="1" s="1"/>
  <c r="S13" i="1" s="1"/>
  <c r="S18" i="1" s="1"/>
  <c r="T7" i="1" s="1"/>
  <c r="T13" i="1" s="1"/>
  <c r="T18" i="1" s="1"/>
  <c r="U7" i="1" s="1"/>
  <c r="U13" i="1" s="1"/>
  <c r="U18" i="1" s="1"/>
  <c r="H13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H7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V24" i="1"/>
  <c r="V23" i="1"/>
  <c r="C11" i="1" l="1"/>
  <c r="D11" i="1"/>
  <c r="E11" i="1"/>
  <c r="F11" i="1"/>
  <c r="G11" i="1"/>
  <c r="B11" i="1"/>
  <c r="B10" i="1"/>
  <c r="C9" i="1"/>
  <c r="D9" i="1"/>
  <c r="E9" i="1"/>
  <c r="F9" i="1"/>
  <c r="G9" i="1"/>
  <c r="B9" i="1"/>
  <c r="B13" i="1" s="1"/>
  <c r="C10" i="1"/>
  <c r="D10" i="1"/>
  <c r="E10" i="1"/>
  <c r="F10" i="1"/>
  <c r="G10" i="1"/>
  <c r="B26" i="1"/>
  <c r="B16" i="1" s="1"/>
  <c r="C26" i="1"/>
  <c r="C16" i="1" s="1"/>
  <c r="D26" i="1"/>
  <c r="D16" i="1" s="1"/>
  <c r="E26" i="1"/>
  <c r="E16" i="1" s="1"/>
  <c r="F26" i="1"/>
  <c r="F16" i="1" s="1"/>
  <c r="G26" i="1"/>
  <c r="G16" i="1" s="1"/>
  <c r="B18" i="1" l="1"/>
  <c r="C7" i="1" s="1"/>
  <c r="C13" i="1" l="1"/>
  <c r="C18" i="1" s="1"/>
  <c r="D7" i="1" s="1"/>
  <c r="D13" i="1" s="1"/>
  <c r="D18" i="1" s="1"/>
  <c r="E7" i="1" s="1"/>
  <c r="E13" i="1" l="1"/>
  <c r="E18" i="1" s="1"/>
  <c r="F7" i="1" s="1"/>
  <c r="F13" i="1" l="1"/>
  <c r="F18" i="1" s="1"/>
  <c r="G7" i="1" s="1"/>
  <c r="G13" i="1" l="1"/>
  <c r="G18" i="1" s="1"/>
</calcChain>
</file>

<file path=xl/sharedStrings.xml><?xml version="1.0" encoding="utf-8"?>
<sst xmlns="http://schemas.openxmlformats.org/spreadsheetml/2006/main" count="19" uniqueCount="19">
  <si>
    <t>Available Cash</t>
  </si>
  <si>
    <t>Fund Activity</t>
  </si>
  <si>
    <t>Principal Payment</t>
  </si>
  <si>
    <t xml:space="preserve">Interest </t>
  </si>
  <si>
    <t>Ending Balance</t>
  </si>
  <si>
    <t>Beginning Balance</t>
  </si>
  <si>
    <t xml:space="preserve">Maximum Bonding Capacity of Community </t>
  </si>
  <si>
    <t>$1,790,000 for 20 years @ 4.5%</t>
  </si>
  <si>
    <t>Funds available for annual payment on new CPA bond</t>
  </si>
  <si>
    <t>Plus: Annual Estimated Local CPA Revenue</t>
  </si>
  <si>
    <t>Less payment on exisiting CPA bonds</t>
  </si>
  <si>
    <t>Less 10% Historic Reserve</t>
  </si>
  <si>
    <t>Less 10% Housing Reserve</t>
  </si>
  <si>
    <t>Less 5% Administrative Account</t>
  </si>
  <si>
    <t>Borrow 6/1/23, begin repayment on 6/1/24</t>
  </si>
  <si>
    <t>Bond Details:</t>
  </si>
  <si>
    <t>Maximum annual debt repayment
that could be supported under CPA:</t>
  </si>
  <si>
    <r>
      <t xml:space="preserve">Preservation Fund for </t>
    </r>
    <r>
      <rPr>
        <b/>
        <sz val="12"/>
        <rFont val="Arial"/>
        <family val="2"/>
      </rPr>
      <t>Open Space</t>
    </r>
    <r>
      <rPr>
        <sz val="12"/>
        <rFont val="Arial"/>
        <family val="2"/>
      </rPr>
      <t xml:space="preserve"> Purposes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</si>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</sst>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2" fillId="2" borderId="0" xfId="0" applyFont="1" applyFill="1" applyAlignment="1">
      <alignment wrapText="1"/>
    </xf>
    <xf numFmtId="0" fontId="3" fillId="3" borderId="0" xfId="0" applyFont="1" applyFill="1"/>
    <xf numFmtId="0" fontId="4" fillId="2" borderId="0" xfId="0" applyFont="1" applyFill="1"/>
    <xf numFmtId="164" fontId="3" fillId="4" borderId="0" xfId="1" applyNumberFormat="1" applyFont="1" applyFill="1"/>
    <xf numFmtId="0" fontId="3" fillId="2" borderId="0" xfId="0" applyFont="1" applyFill="1"/>
    <xf numFmtId="164" fontId="3" fillId="2" borderId="0" xfId="1" applyNumberFormat="1" applyFont="1" applyFill="1"/>
    <xf numFmtId="0" fontId="5" fillId="2" borderId="0" xfId="0" applyFont="1" applyFill="1"/>
    <xf numFmtId="164" fontId="3" fillId="2" borderId="1" xfId="1" applyNumberFormat="1" applyFont="1" applyFill="1" applyBorder="1"/>
    <xf numFmtId="164" fontId="3" fillId="2" borderId="2" xfId="0" applyNumberFormat="1" applyFont="1" applyFill="1" applyBorder="1" applyAlignment="1">
      <alignment wrapText="1"/>
    </xf>
    <xf numFmtId="0" fontId="3" fillId="5" borderId="0" xfId="0" applyFont="1" applyFill="1"/>
    <xf numFmtId="0" fontId="4" fillId="5" borderId="0" xfId="0" applyFont="1" applyFill="1" applyAlignment="1">
      <alignment horizontal="center"/>
    </xf>
    <xf numFmtId="0" fontId="2" fillId="5" borderId="0" xfId="0" applyFont="1" applyFill="1"/>
    <xf numFmtId="164" fontId="3" fillId="5" borderId="0" xfId="1" applyNumberFormat="1" applyFont="1" applyFill="1"/>
    <xf numFmtId="164" fontId="3" fillId="5" borderId="0" xfId="1" applyNumberFormat="1" applyFont="1" applyFill="1" applyBorder="1"/>
    <xf numFmtId="164" fontId="3" fillId="5" borderId="1" xfId="0" applyNumberFormat="1" applyFont="1" applyFill="1" applyBorder="1"/>
    <xf numFmtId="164" fontId="3" fillId="5" borderId="0" xfId="0" applyNumberFormat="1" applyFont="1" applyFill="1"/>
    <xf numFmtId="164" fontId="3" fillId="5" borderId="2" xfId="1" applyNumberFormat="1" applyFont="1" applyFill="1" applyBorder="1"/>
    <xf numFmtId="164" fontId="3" fillId="2" borderId="0" xfId="0" applyNumberFormat="1" applyFont="1" applyFill="1"/>
    <xf numFmtId="0" fontId="0" fillId="5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/>
  </sheetViews>
  <sheetFormatPr defaultRowHeight="12.75" x14ac:dyDescent="0.2"/>
  <cols>
    <col min="1" max="1" width="56.140625" customWidth="1"/>
    <col min="2" max="22" width="18.7109375" customWidth="1"/>
  </cols>
  <sheetData>
    <row r="1" spans="1:22" ht="15" x14ac:dyDescent="0.2">
      <c r="A1" s="3" t="s">
        <v>6</v>
      </c>
      <c r="B1" s="11"/>
      <c r="C1" s="11"/>
      <c r="D1" s="11"/>
      <c r="E1" s="11"/>
      <c r="F1" s="11"/>
      <c r="G1" s="1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.75" x14ac:dyDescent="0.25">
      <c r="A2" s="3" t="s">
        <v>17</v>
      </c>
      <c r="B2" s="11"/>
      <c r="C2" s="11"/>
      <c r="D2" s="11"/>
      <c r="E2" s="11"/>
      <c r="F2" s="11"/>
      <c r="G2" s="1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x14ac:dyDescent="0.2">
      <c r="A3" s="11"/>
      <c r="B3" s="11"/>
      <c r="C3" s="11"/>
      <c r="D3" s="11"/>
      <c r="E3" s="11"/>
      <c r="F3" s="11"/>
      <c r="G3" s="1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.75" x14ac:dyDescent="0.25">
      <c r="A4" s="11"/>
      <c r="B4" s="12"/>
      <c r="C4" s="12"/>
      <c r="D4" s="12"/>
      <c r="E4" s="12"/>
      <c r="F4" s="12"/>
      <c r="G4" s="1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5.75" x14ac:dyDescent="0.25">
      <c r="A5" s="12" t="s">
        <v>1</v>
      </c>
      <c r="B5" s="12">
        <v>2023</v>
      </c>
      <c r="C5" s="12">
        <v>2024</v>
      </c>
      <c r="D5" s="12">
        <v>2025</v>
      </c>
      <c r="E5" s="12">
        <v>2026</v>
      </c>
      <c r="F5" s="12">
        <v>2027</v>
      </c>
      <c r="G5" s="12">
        <v>2028</v>
      </c>
      <c r="H5" s="12">
        <v>2029</v>
      </c>
      <c r="I5" s="12">
        <v>2030</v>
      </c>
      <c r="J5" s="12">
        <v>2031</v>
      </c>
      <c r="K5" s="12">
        <v>2032</v>
      </c>
      <c r="L5" s="12">
        <v>2033</v>
      </c>
      <c r="M5" s="12">
        <v>2034</v>
      </c>
      <c r="N5" s="12">
        <v>2035</v>
      </c>
      <c r="O5" s="12">
        <v>2036</v>
      </c>
      <c r="P5" s="12">
        <v>2037</v>
      </c>
      <c r="Q5" s="12">
        <v>2038</v>
      </c>
      <c r="R5" s="12">
        <v>2039</v>
      </c>
      <c r="S5" s="12">
        <v>2040</v>
      </c>
      <c r="T5" s="12">
        <v>2041</v>
      </c>
      <c r="U5" s="12">
        <v>2042</v>
      </c>
      <c r="V5" s="12" t="s">
        <v>18</v>
      </c>
    </row>
    <row r="6" spans="1:22" ht="15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0"/>
    </row>
    <row r="7" spans="1:22" ht="15.75" x14ac:dyDescent="0.25">
      <c r="A7" s="13" t="s">
        <v>5</v>
      </c>
      <c r="B7" s="14">
        <v>0</v>
      </c>
      <c r="C7" s="14">
        <f t="shared" ref="C7:G7" si="0">B18</f>
        <v>1644</v>
      </c>
      <c r="D7" s="14">
        <f t="shared" si="0"/>
        <v>14913</v>
      </c>
      <c r="E7" s="14">
        <f t="shared" si="0"/>
        <v>39682</v>
      </c>
      <c r="F7" s="14">
        <f t="shared" si="0"/>
        <v>83826</v>
      </c>
      <c r="G7" s="14">
        <f t="shared" si="0"/>
        <v>141405</v>
      </c>
      <c r="H7" s="14">
        <f t="shared" ref="H7" si="1">G18</f>
        <v>218994</v>
      </c>
      <c r="I7" s="14">
        <f t="shared" ref="I7" si="2">H18</f>
        <v>312783</v>
      </c>
      <c r="J7" s="14">
        <f t="shared" ref="J7" si="3">I18</f>
        <v>422797</v>
      </c>
      <c r="K7" s="14">
        <f t="shared" ref="K7" si="4">J18</f>
        <v>558999</v>
      </c>
      <c r="L7" s="14">
        <f t="shared" ref="L7" si="5">K18</f>
        <v>711406</v>
      </c>
      <c r="M7" s="14">
        <f t="shared" ref="M7" si="6">L18</f>
        <v>881898</v>
      </c>
      <c r="N7" s="14">
        <f t="shared" ref="N7" si="7">M18</f>
        <v>1070067</v>
      </c>
      <c r="O7" s="14">
        <f t="shared" ref="O7" si="8">N18</f>
        <v>1281984</v>
      </c>
      <c r="P7" s="14">
        <f t="shared" ref="P7" si="9">O18</f>
        <v>1513515</v>
      </c>
      <c r="Q7" s="14">
        <f t="shared" ref="Q7" si="10">P18</f>
        <v>1764944</v>
      </c>
      <c r="R7" s="14">
        <f t="shared" ref="R7" si="11">Q18</f>
        <v>2036495</v>
      </c>
      <c r="S7" s="14">
        <f t="shared" ref="S7" si="12">R18</f>
        <v>2480695</v>
      </c>
      <c r="T7" s="14">
        <f t="shared" ref="T7" si="13">S18</f>
        <v>2939320</v>
      </c>
      <c r="U7" s="14">
        <f t="shared" ref="U7" si="14">T18</f>
        <v>3413345</v>
      </c>
      <c r="V7" s="11"/>
    </row>
    <row r="8" spans="1:22" ht="15" x14ac:dyDescent="0.2">
      <c r="A8" s="11" t="s">
        <v>9</v>
      </c>
      <c r="B8" s="14">
        <v>525000</v>
      </c>
      <c r="C8" s="14">
        <v>538000</v>
      </c>
      <c r="D8" s="14">
        <v>550000</v>
      </c>
      <c r="E8" s="14">
        <v>565000</v>
      </c>
      <c r="F8" s="14">
        <v>578000</v>
      </c>
      <c r="G8" s="14">
        <v>592000</v>
      </c>
      <c r="H8" s="14">
        <v>607000</v>
      </c>
      <c r="I8" s="14">
        <v>622000</v>
      </c>
      <c r="J8" s="14">
        <v>637000</v>
      </c>
      <c r="K8" s="14">
        <v>652000</v>
      </c>
      <c r="L8" s="14">
        <v>669000</v>
      </c>
      <c r="M8" s="14">
        <v>685000</v>
      </c>
      <c r="N8" s="14">
        <v>702000</v>
      </c>
      <c r="O8" s="14">
        <v>720000</v>
      </c>
      <c r="P8" s="14">
        <v>738000</v>
      </c>
      <c r="Q8" s="14">
        <v>756000</v>
      </c>
      <c r="R8" s="14">
        <v>775000</v>
      </c>
      <c r="S8" s="14">
        <v>794000</v>
      </c>
      <c r="T8" s="14">
        <v>814000</v>
      </c>
      <c r="U8" s="14">
        <v>835000</v>
      </c>
      <c r="V8" s="11"/>
    </row>
    <row r="9" spans="1:22" ht="15" x14ac:dyDescent="0.2">
      <c r="A9" s="11" t="s">
        <v>11</v>
      </c>
      <c r="B9" s="14">
        <f t="shared" ref="B9:G9" si="15">B8*0.1</f>
        <v>52500</v>
      </c>
      <c r="C9" s="14">
        <f t="shared" si="15"/>
        <v>53800</v>
      </c>
      <c r="D9" s="14">
        <f t="shared" si="15"/>
        <v>55000</v>
      </c>
      <c r="E9" s="14">
        <f t="shared" si="15"/>
        <v>56500</v>
      </c>
      <c r="F9" s="14">
        <f t="shared" si="15"/>
        <v>57800</v>
      </c>
      <c r="G9" s="14">
        <f t="shared" si="15"/>
        <v>59200</v>
      </c>
      <c r="H9" s="14">
        <f t="shared" ref="H9" si="16">H8*0.1</f>
        <v>60700</v>
      </c>
      <c r="I9" s="14">
        <f t="shared" ref="I9" si="17">I8*0.1</f>
        <v>62200</v>
      </c>
      <c r="J9" s="14">
        <f t="shared" ref="J9" si="18">J8*0.1</f>
        <v>63700</v>
      </c>
      <c r="K9" s="14">
        <f t="shared" ref="K9" si="19">K8*0.1</f>
        <v>65200</v>
      </c>
      <c r="L9" s="14">
        <f t="shared" ref="L9" si="20">L8*0.1</f>
        <v>66900</v>
      </c>
      <c r="M9" s="14">
        <f t="shared" ref="M9" si="21">M8*0.1</f>
        <v>68500</v>
      </c>
      <c r="N9" s="14">
        <f t="shared" ref="N9" si="22">N8*0.1</f>
        <v>70200</v>
      </c>
      <c r="O9" s="14">
        <f t="shared" ref="O9" si="23">O8*0.1</f>
        <v>72000</v>
      </c>
      <c r="P9" s="14">
        <f t="shared" ref="P9" si="24">P8*0.1</f>
        <v>73800</v>
      </c>
      <c r="Q9" s="14">
        <f t="shared" ref="Q9" si="25">Q8*0.1</f>
        <v>75600</v>
      </c>
      <c r="R9" s="14">
        <f t="shared" ref="R9" si="26">R8*0.1</f>
        <v>77500</v>
      </c>
      <c r="S9" s="14">
        <f t="shared" ref="S9" si="27">S8*0.1</f>
        <v>79400</v>
      </c>
      <c r="T9" s="14">
        <f t="shared" ref="T9" si="28">T8*0.1</f>
        <v>81400</v>
      </c>
      <c r="U9" s="14">
        <f t="shared" ref="U9" si="29">U8*0.1</f>
        <v>83500</v>
      </c>
      <c r="V9" s="11"/>
    </row>
    <row r="10" spans="1:22" ht="15" x14ac:dyDescent="0.2">
      <c r="A10" s="11" t="s">
        <v>12</v>
      </c>
      <c r="B10" s="15">
        <f t="shared" ref="B10:G10" si="30">B8*0.1</f>
        <v>52500</v>
      </c>
      <c r="C10" s="15">
        <f t="shared" si="30"/>
        <v>53800</v>
      </c>
      <c r="D10" s="15">
        <f t="shared" si="30"/>
        <v>55000</v>
      </c>
      <c r="E10" s="15">
        <f t="shared" si="30"/>
        <v>56500</v>
      </c>
      <c r="F10" s="15">
        <f t="shared" si="30"/>
        <v>57800</v>
      </c>
      <c r="G10" s="15">
        <f t="shared" si="30"/>
        <v>59200</v>
      </c>
      <c r="H10" s="15">
        <f t="shared" ref="H10:U10" si="31">H8*0.1</f>
        <v>60700</v>
      </c>
      <c r="I10" s="15">
        <f t="shared" si="31"/>
        <v>62200</v>
      </c>
      <c r="J10" s="15">
        <f t="shared" si="31"/>
        <v>63700</v>
      </c>
      <c r="K10" s="15">
        <f t="shared" si="31"/>
        <v>65200</v>
      </c>
      <c r="L10" s="15">
        <f t="shared" si="31"/>
        <v>66900</v>
      </c>
      <c r="M10" s="15">
        <f t="shared" si="31"/>
        <v>68500</v>
      </c>
      <c r="N10" s="15">
        <f t="shared" si="31"/>
        <v>70200</v>
      </c>
      <c r="O10" s="15">
        <f t="shared" si="31"/>
        <v>72000</v>
      </c>
      <c r="P10" s="15">
        <f t="shared" si="31"/>
        <v>73800</v>
      </c>
      <c r="Q10" s="15">
        <f t="shared" si="31"/>
        <v>75600</v>
      </c>
      <c r="R10" s="15">
        <f t="shared" si="31"/>
        <v>77500</v>
      </c>
      <c r="S10" s="15">
        <f t="shared" si="31"/>
        <v>79400</v>
      </c>
      <c r="T10" s="15">
        <f t="shared" si="31"/>
        <v>81400</v>
      </c>
      <c r="U10" s="15">
        <f t="shared" si="31"/>
        <v>83500</v>
      </c>
      <c r="V10" s="11"/>
    </row>
    <row r="11" spans="1:22" ht="15" x14ac:dyDescent="0.2">
      <c r="A11" s="11" t="s">
        <v>13</v>
      </c>
      <c r="B11" s="16">
        <f>B8*0.05</f>
        <v>26250</v>
      </c>
      <c r="C11" s="16">
        <f t="shared" ref="C11:G11" si="32">C8*0.05</f>
        <v>26900</v>
      </c>
      <c r="D11" s="16">
        <f t="shared" si="32"/>
        <v>27500</v>
      </c>
      <c r="E11" s="16">
        <f t="shared" si="32"/>
        <v>28250</v>
      </c>
      <c r="F11" s="16">
        <f t="shared" si="32"/>
        <v>28900</v>
      </c>
      <c r="G11" s="16">
        <f t="shared" si="32"/>
        <v>29600</v>
      </c>
      <c r="H11" s="16">
        <f t="shared" ref="H11:U11" si="33">H8*0.05</f>
        <v>30350</v>
      </c>
      <c r="I11" s="16">
        <f t="shared" si="33"/>
        <v>31100</v>
      </c>
      <c r="J11" s="16">
        <f t="shared" si="33"/>
        <v>31850</v>
      </c>
      <c r="K11" s="16">
        <f t="shared" si="33"/>
        <v>32600</v>
      </c>
      <c r="L11" s="16">
        <f t="shared" si="33"/>
        <v>33450</v>
      </c>
      <c r="M11" s="16">
        <f t="shared" si="33"/>
        <v>34250</v>
      </c>
      <c r="N11" s="16">
        <f t="shared" si="33"/>
        <v>35100</v>
      </c>
      <c r="O11" s="16">
        <f t="shared" si="33"/>
        <v>36000</v>
      </c>
      <c r="P11" s="16">
        <f t="shared" si="33"/>
        <v>36900</v>
      </c>
      <c r="Q11" s="16">
        <f t="shared" si="33"/>
        <v>37800</v>
      </c>
      <c r="R11" s="16">
        <f t="shared" si="33"/>
        <v>38750</v>
      </c>
      <c r="S11" s="16">
        <f t="shared" si="33"/>
        <v>39700</v>
      </c>
      <c r="T11" s="16">
        <f t="shared" si="33"/>
        <v>40700</v>
      </c>
      <c r="U11" s="16">
        <f t="shared" si="33"/>
        <v>41750</v>
      </c>
      <c r="V11" s="11"/>
    </row>
    <row r="12" spans="1:22" ht="15" x14ac:dyDescent="0.2">
      <c r="A12" s="11"/>
      <c r="B12" s="14"/>
      <c r="C12" s="14"/>
      <c r="D12" s="14"/>
      <c r="E12" s="14"/>
      <c r="F12" s="14"/>
      <c r="G12" s="1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 x14ac:dyDescent="0.2">
      <c r="A13" s="11" t="s">
        <v>0</v>
      </c>
      <c r="B13" s="14">
        <f>B7+B8-(B9+B10+B11)</f>
        <v>393750</v>
      </c>
      <c r="C13" s="14">
        <f t="shared" ref="C13:U13" si="34">C7+C8-(C9+C10+C11)</f>
        <v>405144</v>
      </c>
      <c r="D13" s="14">
        <f t="shared" si="34"/>
        <v>427413</v>
      </c>
      <c r="E13" s="14">
        <f t="shared" si="34"/>
        <v>463432</v>
      </c>
      <c r="F13" s="14">
        <f t="shared" si="34"/>
        <v>517326</v>
      </c>
      <c r="G13" s="14">
        <f t="shared" si="34"/>
        <v>585405</v>
      </c>
      <c r="H13" s="14">
        <f t="shared" si="34"/>
        <v>674244</v>
      </c>
      <c r="I13" s="14">
        <f t="shared" si="34"/>
        <v>779283</v>
      </c>
      <c r="J13" s="14">
        <f t="shared" si="34"/>
        <v>900547</v>
      </c>
      <c r="K13" s="14">
        <f t="shared" si="34"/>
        <v>1047999</v>
      </c>
      <c r="L13" s="14">
        <f t="shared" si="34"/>
        <v>1213156</v>
      </c>
      <c r="M13" s="14">
        <f t="shared" si="34"/>
        <v>1395648</v>
      </c>
      <c r="N13" s="14">
        <f t="shared" si="34"/>
        <v>1596567</v>
      </c>
      <c r="O13" s="14">
        <f t="shared" si="34"/>
        <v>1821984</v>
      </c>
      <c r="P13" s="14">
        <f t="shared" si="34"/>
        <v>2067015</v>
      </c>
      <c r="Q13" s="14">
        <f t="shared" si="34"/>
        <v>2331944</v>
      </c>
      <c r="R13" s="14">
        <f t="shared" si="34"/>
        <v>2617745</v>
      </c>
      <c r="S13" s="14">
        <f t="shared" si="34"/>
        <v>3076195</v>
      </c>
      <c r="T13" s="14">
        <f t="shared" si="34"/>
        <v>3549820</v>
      </c>
      <c r="U13" s="14">
        <f t="shared" si="34"/>
        <v>4039595</v>
      </c>
      <c r="V13" s="11"/>
    </row>
    <row r="14" spans="1:22" ht="15" x14ac:dyDescent="0.2">
      <c r="A14" s="11"/>
      <c r="B14" s="14"/>
      <c r="C14" s="14"/>
      <c r="D14" s="14"/>
      <c r="E14" s="14"/>
      <c r="F14" s="14"/>
      <c r="G14" s="1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" x14ac:dyDescent="0.2">
      <c r="A15" s="11" t="s">
        <v>10</v>
      </c>
      <c r="B15" s="14">
        <v>256556</v>
      </c>
      <c r="C15" s="14">
        <v>252156</v>
      </c>
      <c r="D15" s="14">
        <v>247356</v>
      </c>
      <c r="E15" s="14">
        <v>242156</v>
      </c>
      <c r="F15" s="14">
        <v>236396</v>
      </c>
      <c r="G15" s="14">
        <v>230036</v>
      </c>
      <c r="H15" s="14">
        <v>223236</v>
      </c>
      <c r="I15" s="14">
        <v>216636</v>
      </c>
      <c r="J15" s="14">
        <v>205298</v>
      </c>
      <c r="K15" s="14">
        <v>198943</v>
      </c>
      <c r="L15" s="14">
        <v>192433</v>
      </c>
      <c r="M15" s="14">
        <v>185806</v>
      </c>
      <c r="N15" s="14">
        <v>179083</v>
      </c>
      <c r="O15" s="14">
        <v>172244</v>
      </c>
      <c r="P15" s="14">
        <v>165346</v>
      </c>
      <c r="Q15" s="14">
        <v>158449</v>
      </c>
      <c r="R15" s="11"/>
      <c r="S15" s="11"/>
      <c r="T15" s="11"/>
      <c r="U15" s="11"/>
      <c r="V15" s="11"/>
    </row>
    <row r="16" spans="1:22" ht="15" x14ac:dyDescent="0.2">
      <c r="A16" s="11" t="s">
        <v>8</v>
      </c>
      <c r="B16" s="17">
        <f t="shared" ref="B16:G16" si="35">B26</f>
        <v>135550</v>
      </c>
      <c r="C16" s="17">
        <f t="shared" si="35"/>
        <v>138075</v>
      </c>
      <c r="D16" s="17">
        <f t="shared" si="35"/>
        <v>140375</v>
      </c>
      <c r="E16" s="17">
        <f t="shared" si="35"/>
        <v>137450</v>
      </c>
      <c r="F16" s="17">
        <f t="shared" si="35"/>
        <v>139525</v>
      </c>
      <c r="G16" s="17">
        <f t="shared" si="35"/>
        <v>136375</v>
      </c>
      <c r="H16" s="17">
        <f t="shared" ref="H16:U16" si="36">H26</f>
        <v>138225</v>
      </c>
      <c r="I16" s="17">
        <f t="shared" si="36"/>
        <v>139850</v>
      </c>
      <c r="J16" s="17">
        <f t="shared" si="36"/>
        <v>136250</v>
      </c>
      <c r="K16" s="17">
        <f t="shared" si="36"/>
        <v>137650</v>
      </c>
      <c r="L16" s="17">
        <f t="shared" si="36"/>
        <v>138825</v>
      </c>
      <c r="M16" s="17">
        <f t="shared" si="36"/>
        <v>139775</v>
      </c>
      <c r="N16" s="17">
        <f t="shared" si="36"/>
        <v>135500</v>
      </c>
      <c r="O16" s="17">
        <f t="shared" si="36"/>
        <v>136225</v>
      </c>
      <c r="P16" s="17">
        <f t="shared" si="36"/>
        <v>136725</v>
      </c>
      <c r="Q16" s="17">
        <f t="shared" si="36"/>
        <v>137000</v>
      </c>
      <c r="R16" s="17">
        <f t="shared" si="36"/>
        <v>137050</v>
      </c>
      <c r="S16" s="17">
        <f t="shared" si="36"/>
        <v>136875</v>
      </c>
      <c r="T16" s="17">
        <f t="shared" si="36"/>
        <v>136475</v>
      </c>
      <c r="U16" s="17">
        <f t="shared" si="36"/>
        <v>135850</v>
      </c>
      <c r="V16" s="11"/>
    </row>
    <row r="17" spans="1:25" ht="15" x14ac:dyDescent="0.2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1"/>
    </row>
    <row r="18" spans="1:25" ht="16.5" thickBot="1" x14ac:dyDescent="0.3">
      <c r="A18" s="13" t="s">
        <v>4</v>
      </c>
      <c r="B18" s="18">
        <f>B13-B15-B16</f>
        <v>1644</v>
      </c>
      <c r="C18" s="18">
        <f>C13-C15-C16</f>
        <v>14913</v>
      </c>
      <c r="D18" s="18">
        <f t="shared" ref="D18:G18" si="37">D13-D15-D16</f>
        <v>39682</v>
      </c>
      <c r="E18" s="18">
        <f t="shared" si="37"/>
        <v>83826</v>
      </c>
      <c r="F18" s="18">
        <f t="shared" si="37"/>
        <v>141405</v>
      </c>
      <c r="G18" s="18">
        <f t="shared" si="37"/>
        <v>218994</v>
      </c>
      <c r="H18" s="18">
        <f t="shared" ref="H18:U18" si="38">H13-H15-H16</f>
        <v>312783</v>
      </c>
      <c r="I18" s="18">
        <f t="shared" si="38"/>
        <v>422797</v>
      </c>
      <c r="J18" s="18">
        <f t="shared" si="38"/>
        <v>558999</v>
      </c>
      <c r="K18" s="18">
        <f t="shared" si="38"/>
        <v>711406</v>
      </c>
      <c r="L18" s="18">
        <f t="shared" si="38"/>
        <v>881898</v>
      </c>
      <c r="M18" s="18">
        <f t="shared" si="38"/>
        <v>1070067</v>
      </c>
      <c r="N18" s="18">
        <f t="shared" si="38"/>
        <v>1281984</v>
      </c>
      <c r="O18" s="18">
        <f t="shared" si="38"/>
        <v>1513515</v>
      </c>
      <c r="P18" s="18">
        <f t="shared" si="38"/>
        <v>1764944</v>
      </c>
      <c r="Q18" s="18">
        <f t="shared" si="38"/>
        <v>2036495</v>
      </c>
      <c r="R18" s="18">
        <f t="shared" si="38"/>
        <v>2480695</v>
      </c>
      <c r="S18" s="18">
        <f t="shared" si="38"/>
        <v>2939320</v>
      </c>
      <c r="T18" s="18">
        <f t="shared" si="38"/>
        <v>3413345</v>
      </c>
      <c r="U18" s="18">
        <f t="shared" si="38"/>
        <v>3903745</v>
      </c>
      <c r="V18" s="11"/>
    </row>
    <row r="19" spans="1:25" ht="15.75" thickTop="1" x14ac:dyDescent="0.2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1"/>
    </row>
    <row r="20" spans="1:25" ht="15.75" x14ac:dyDescent="0.25">
      <c r="A20" s="4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5" ht="15" x14ac:dyDescent="0.2">
      <c r="A21" s="6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5" ht="15" x14ac:dyDescent="0.2">
      <c r="A22" s="8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6"/>
    </row>
    <row r="23" spans="1:25" ht="15" x14ac:dyDescent="0.2">
      <c r="A23" s="6" t="s">
        <v>2</v>
      </c>
      <c r="B23" s="7">
        <v>55000</v>
      </c>
      <c r="C23" s="7">
        <v>60000</v>
      </c>
      <c r="D23" s="7">
        <v>65000</v>
      </c>
      <c r="E23" s="7">
        <v>65000</v>
      </c>
      <c r="F23" s="7">
        <v>70000</v>
      </c>
      <c r="G23" s="7">
        <v>70000</v>
      </c>
      <c r="H23" s="7">
        <v>75000</v>
      </c>
      <c r="I23" s="7">
        <v>80000</v>
      </c>
      <c r="J23" s="7">
        <v>80000</v>
      </c>
      <c r="K23" s="7">
        <v>85000</v>
      </c>
      <c r="L23" s="7">
        <v>90000</v>
      </c>
      <c r="M23" s="7">
        <v>95000</v>
      </c>
      <c r="N23" s="7">
        <v>95000</v>
      </c>
      <c r="O23" s="7">
        <v>100000</v>
      </c>
      <c r="P23" s="7">
        <v>105000</v>
      </c>
      <c r="Q23" s="7">
        <v>110000</v>
      </c>
      <c r="R23" s="7">
        <v>115000</v>
      </c>
      <c r="S23" s="7">
        <v>120000</v>
      </c>
      <c r="T23" s="7">
        <v>125000</v>
      </c>
      <c r="U23" s="7">
        <v>130000</v>
      </c>
      <c r="V23" s="19">
        <f>SUM(B23:U23)</f>
        <v>1790000</v>
      </c>
    </row>
    <row r="24" spans="1:25" ht="15" x14ac:dyDescent="0.2">
      <c r="A24" s="6" t="s">
        <v>3</v>
      </c>
      <c r="B24" s="9">
        <v>80550</v>
      </c>
      <c r="C24" s="9">
        <v>78075</v>
      </c>
      <c r="D24" s="9">
        <v>75375</v>
      </c>
      <c r="E24" s="9">
        <v>72450</v>
      </c>
      <c r="F24" s="9">
        <v>69525</v>
      </c>
      <c r="G24" s="9">
        <v>66375</v>
      </c>
      <c r="H24" s="9">
        <v>63225</v>
      </c>
      <c r="I24" s="9">
        <v>59850</v>
      </c>
      <c r="J24" s="9">
        <v>56250</v>
      </c>
      <c r="K24" s="9">
        <v>52650</v>
      </c>
      <c r="L24" s="9">
        <v>48825</v>
      </c>
      <c r="M24" s="9">
        <v>44775</v>
      </c>
      <c r="N24" s="9">
        <v>40500</v>
      </c>
      <c r="O24" s="9">
        <v>36225</v>
      </c>
      <c r="P24" s="9">
        <v>31725</v>
      </c>
      <c r="Q24" s="9">
        <v>27000</v>
      </c>
      <c r="R24" s="9">
        <v>22050</v>
      </c>
      <c r="S24" s="9">
        <v>16875</v>
      </c>
      <c r="T24" s="9">
        <v>11475</v>
      </c>
      <c r="U24" s="9">
        <v>5850</v>
      </c>
      <c r="V24" s="19">
        <f>SUM(B24:U24)</f>
        <v>959625</v>
      </c>
    </row>
    <row r="25" spans="1:25" ht="15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5" ht="49.5" customHeight="1" thickBot="1" x14ac:dyDescent="0.3">
      <c r="A26" s="2" t="s">
        <v>16</v>
      </c>
      <c r="B26" s="10">
        <f t="shared" ref="B26:V26" si="39">B23+B24</f>
        <v>135550</v>
      </c>
      <c r="C26" s="10">
        <f t="shared" si="39"/>
        <v>138075</v>
      </c>
      <c r="D26" s="10">
        <f t="shared" si="39"/>
        <v>140375</v>
      </c>
      <c r="E26" s="10">
        <f t="shared" si="39"/>
        <v>137450</v>
      </c>
      <c r="F26" s="10">
        <f t="shared" si="39"/>
        <v>139525</v>
      </c>
      <c r="G26" s="10">
        <f t="shared" si="39"/>
        <v>136375</v>
      </c>
      <c r="H26" s="10">
        <f t="shared" si="39"/>
        <v>138225</v>
      </c>
      <c r="I26" s="10">
        <f t="shared" si="39"/>
        <v>139850</v>
      </c>
      <c r="J26" s="10">
        <f t="shared" si="39"/>
        <v>136250</v>
      </c>
      <c r="K26" s="10">
        <f t="shared" si="39"/>
        <v>137650</v>
      </c>
      <c r="L26" s="10">
        <f t="shared" si="39"/>
        <v>138825</v>
      </c>
      <c r="M26" s="10">
        <f t="shared" si="39"/>
        <v>139775</v>
      </c>
      <c r="N26" s="10">
        <f t="shared" si="39"/>
        <v>135500</v>
      </c>
      <c r="O26" s="10">
        <f t="shared" si="39"/>
        <v>136225</v>
      </c>
      <c r="P26" s="10">
        <f t="shared" si="39"/>
        <v>136725</v>
      </c>
      <c r="Q26" s="10">
        <f t="shared" si="39"/>
        <v>137000</v>
      </c>
      <c r="R26" s="10">
        <f t="shared" si="39"/>
        <v>137050</v>
      </c>
      <c r="S26" s="10">
        <f t="shared" si="39"/>
        <v>136875</v>
      </c>
      <c r="T26" s="10">
        <f t="shared" si="39"/>
        <v>136475</v>
      </c>
      <c r="U26" s="10">
        <f t="shared" si="39"/>
        <v>135850</v>
      </c>
      <c r="V26" s="10">
        <f t="shared" si="39"/>
        <v>2749625</v>
      </c>
    </row>
    <row r="27" spans="1:25" ht="13.5" thickTop="1" x14ac:dyDescent="0.2">
      <c r="B27" s="1"/>
      <c r="C27" s="1"/>
      <c r="D27" s="1"/>
      <c r="E27" s="1"/>
      <c r="F27" s="1"/>
      <c r="G27" s="1"/>
    </row>
    <row r="28" spans="1:25" x14ac:dyDescent="0.2">
      <c r="B28" s="1"/>
      <c r="C28" s="1"/>
      <c r="D28" s="1"/>
      <c r="E28" s="1"/>
      <c r="F28" s="1"/>
      <c r="G28" s="1"/>
    </row>
    <row r="29" spans="1:2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phoneticPr fontId="0" type="noConversion"/>
  <pageMargins left="0.75" right="0.75" top="1" bottom="1" header="0.5" footer="0.5"/>
  <pageSetup paperSize="5" orientation="landscape" r:id="rId1"/>
  <headerFooter alignWithMargins="0">
    <oddHeader>&amp;CTown of Boxford
Community Preservation Fund
Estimated Maximum Debt Service
for Open Space Acquisition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Space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Mack</dc:creator>
  <cp:lastModifiedBy>Chase Mack</cp:lastModifiedBy>
  <cp:lastPrinted>2007-03-29T02:14:25Z</cp:lastPrinted>
  <dcterms:created xsi:type="dcterms:W3CDTF">2007-01-29T22:51:15Z</dcterms:created>
  <dcterms:modified xsi:type="dcterms:W3CDTF">2022-01-11T15:18:33Z</dcterms:modified>
</cp:coreProperties>
</file>